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https://guidehouse-my.sharepoint.us/personal/ncarolin_guidehouse_com/Documents/Desktop/"/>
    </mc:Choice>
  </mc:AlternateContent>
  <xr:revisionPtr revIDLastSave="0" documentId="8_{64EA7226-E496-430B-8863-A4D2879615EE}" xr6:coauthVersionLast="44" xr6:coauthVersionMax="45" xr10:uidLastSave="{00000000-0000-0000-0000-000000000000}"/>
  <bookViews>
    <workbookView xWindow="-110" yWindow="-110" windowWidth="19420" windowHeight="10420" tabRatio="712" firstSheet="1" activeTab="2" xr2:uid="{00000000-000D-0000-FFFF-FFFF00000000}"/>
  </bookViews>
  <sheets>
    <sheet name="Instructions" sheetId="29" state="hidden" r:id="rId1"/>
    <sheet name="Metadata and Error Checks" sheetId="20" r:id="rId2"/>
    <sheet name="Budget Template" sheetId="19" r:id="rId3"/>
    <sheet name="config" sheetId="28" state="hidden" r:id="rId4"/>
    <sheet name="Lists" sheetId="7" state="hidden" r:id="rId5"/>
  </sheets>
  <definedNames>
    <definedName name="C_T__HIV_Clinical_Services__SD">Lists!$AA$3:$AA$26</definedName>
    <definedName name="COP20_beneficiaries">Lists!$G$57:$G$83</definedName>
    <definedName name="COP20_funding_agencies">Lists!$O$2:$O$18</definedName>
    <definedName name="COP20_non_pm_program_areas">Lists!$J$2:$J$55</definedName>
    <definedName name="COP20_OU_list">Lists!$M$2:$M$29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62" i="20" l="1"/>
  <c r="BJ61" i="20"/>
  <c r="AM19" i="19" l="1"/>
  <c r="AM8" i="19"/>
  <c r="AM133" i="19" l="1"/>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34" i="19"/>
  <c r="E34" i="20" l="1"/>
  <c r="E36" i="20" s="1"/>
  <c r="X33" i="19" l="1"/>
  <c r="Y33" i="19"/>
  <c r="Z33" i="19"/>
  <c r="AA33" i="19"/>
  <c r="AB33" i="19"/>
  <c r="AC33" i="19"/>
  <c r="AD33" i="19"/>
  <c r="AE33" i="19"/>
  <c r="AF33" i="19"/>
  <c r="AG33" i="19"/>
  <c r="AH33" i="19"/>
  <c r="AI33" i="19"/>
  <c r="AJ33" i="19"/>
  <c r="AK33" i="19"/>
  <c r="AL33" i="19"/>
  <c r="AM26" i="19"/>
  <c r="AM25" i="19"/>
  <c r="AM20" i="19"/>
  <c r="AM18" i="19"/>
  <c r="AM16" i="19"/>
  <c r="AM15" i="19"/>
  <c r="AM23" i="19"/>
  <c r="AM22" i="19"/>
  <c r="AM21" i="19"/>
  <c r="AM17" i="19"/>
  <c r="AM10" i="19"/>
  <c r="AM11" i="19"/>
  <c r="AM12" i="19"/>
  <c r="AM13" i="19"/>
  <c r="AM14" i="19"/>
  <c r="AM9" i="19"/>
  <c r="AM7" i="19"/>
  <c r="AE28" i="19" l="1"/>
  <c r="AF51" i="20" s="1"/>
  <c r="AG28" i="19"/>
  <c r="AH50" i="20" s="1"/>
  <c r="Z28" i="19"/>
  <c r="AA51" i="20" s="1"/>
  <c r="AH28" i="19"/>
  <c r="AI51" i="20" s="1"/>
  <c r="AA28" i="19"/>
  <c r="AB51" i="20" s="1"/>
  <c r="AI28" i="19"/>
  <c r="AJ51" i="20" s="1"/>
  <c r="X28" i="19"/>
  <c r="Y50" i="20" s="1"/>
  <c r="AB28" i="19"/>
  <c r="AC51" i="20" s="1"/>
  <c r="AK51" i="20"/>
  <c r="AJ28" i="19"/>
  <c r="AK50" i="20" s="1"/>
  <c r="AK17" i="20" s="1"/>
  <c r="Y28" i="19"/>
  <c r="Z50" i="20" s="1"/>
  <c r="AC28" i="19"/>
  <c r="AD51" i="20" s="1"/>
  <c r="AK28" i="19"/>
  <c r="AL51" i="20" s="1"/>
  <c r="AF28" i="19"/>
  <c r="AG50" i="20" s="1"/>
  <c r="AD28" i="19"/>
  <c r="AE51" i="20" s="1"/>
  <c r="AL28" i="19"/>
  <c r="AM50" i="20" s="1"/>
  <c r="AH51" i="20"/>
  <c r="AF50" i="20"/>
  <c r="AD50" i="20"/>
  <c r="AC50" i="20"/>
  <c r="AG51" i="20"/>
  <c r="AJ50" i="20"/>
  <c r="AB50" i="20"/>
  <c r="Y51" i="20"/>
  <c r="AI50" i="20"/>
  <c r="AA50" i="20"/>
  <c r="AL50" i="20"/>
  <c r="I2" i="7" a="1"/>
  <c r="I2" i="7" s="1"/>
  <c r="AB17" i="20" l="1"/>
  <c r="AH17" i="20"/>
  <c r="AG17" i="20"/>
  <c r="AD17" i="20"/>
  <c r="AI17" i="20"/>
  <c r="AE50" i="20"/>
  <c r="AE17" i="20" s="1"/>
  <c r="AA17" i="20"/>
  <c r="AF17" i="20"/>
  <c r="Z51" i="20"/>
  <c r="Z17" i="20" s="1"/>
  <c r="AM51" i="20"/>
  <c r="AM17" i="20" s="1"/>
  <c r="AL17" i="20"/>
  <c r="Y17" i="20"/>
  <c r="AJ17" i="20"/>
  <c r="AC17" i="20"/>
  <c r="I58" i="7"/>
  <c r="I59" i="7"/>
  <c r="I60" i="7"/>
  <c r="I61" i="7"/>
  <c r="I62" i="7"/>
  <c r="I63" i="7"/>
  <c r="I64" i="7"/>
  <c r="I65" i="7"/>
  <c r="I66" i="7"/>
  <c r="I67" i="7"/>
  <c r="I68" i="7"/>
  <c r="I69" i="7"/>
  <c r="I70" i="7"/>
  <c r="I71" i="7"/>
  <c r="I72" i="7"/>
  <c r="I73" i="7"/>
  <c r="I74" i="7"/>
  <c r="I75" i="7"/>
  <c r="I76" i="7"/>
  <c r="I77" i="7"/>
  <c r="I78" i="7"/>
  <c r="I79" i="7"/>
  <c r="I80" i="7"/>
  <c r="I81" i="7"/>
  <c r="I82" i="7"/>
  <c r="I83" i="7"/>
  <c r="I57" i="7"/>
  <c r="L46" i="7"/>
  <c r="L47" i="7"/>
  <c r="L48" i="7"/>
  <c r="L49" i="7"/>
  <c r="L50" i="7"/>
  <c r="L51" i="7"/>
  <c r="L52" i="7"/>
  <c r="L53" i="7"/>
  <c r="L54" i="7"/>
  <c r="L55" i="7"/>
  <c r="L56" i="7"/>
  <c r="AR90" i="20"/>
  <c r="AR89" i="20"/>
  <c r="AR88" i="20"/>
  <c r="AR87" i="20"/>
  <c r="L43" i="7"/>
  <c r="L44" i="7"/>
  <c r="L45" i="7"/>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2" i="7"/>
  <c r="K10" i="20" l="1"/>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34" i="19"/>
  <c r="C33" i="19" l="1"/>
  <c r="E33" i="19"/>
  <c r="F33" i="19"/>
  <c r="G33" i="19"/>
  <c r="H33" i="19"/>
  <c r="I33" i="19"/>
  <c r="J33" i="19"/>
  <c r="K33" i="19"/>
  <c r="L33" i="19"/>
  <c r="K24" i="20" l="1"/>
  <c r="J29" i="20"/>
  <c r="K29" i="20" s="1"/>
  <c r="E35" i="20" l="1"/>
  <c r="F28" i="19"/>
  <c r="G28" i="19"/>
  <c r="H28" i="19"/>
  <c r="I28" i="19"/>
  <c r="J28" i="19"/>
  <c r="K28" i="19"/>
  <c r="L28" i="19"/>
  <c r="M28" i="19"/>
  <c r="N28" i="19"/>
  <c r="O28" i="19"/>
  <c r="P28" i="19"/>
  <c r="Q28" i="19"/>
  <c r="R28" i="19"/>
  <c r="S28" i="19"/>
  <c r="T28" i="19"/>
  <c r="U28" i="19"/>
  <c r="V28" i="19"/>
  <c r="W28" i="19"/>
  <c r="AM27" i="19"/>
  <c r="D28" i="19"/>
  <c r="K12" i="20" s="1"/>
  <c r="E37" i="20"/>
  <c r="E28" i="19" l="1"/>
  <c r="AM24" i="19"/>
  <c r="K33" i="20"/>
  <c r="E38" i="20"/>
  <c r="AM33" i="19"/>
  <c r="J27" i="20" l="1"/>
  <c r="K27" i="20" s="1"/>
  <c r="J28" i="20"/>
  <c r="K28" i="20" s="1"/>
  <c r="J24" i="20"/>
  <c r="J26" i="20"/>
  <c r="K26" i="20" s="1"/>
  <c r="AR45" i="20"/>
  <c r="AR46" i="20"/>
  <c r="AR47" i="20"/>
  <c r="AR48" i="20"/>
  <c r="AR49" i="20"/>
  <c r="AR50" i="20"/>
  <c r="AR51" i="20"/>
  <c r="AR52" i="20"/>
  <c r="AR53" i="20"/>
  <c r="AR54" i="20"/>
  <c r="AR55" i="20"/>
  <c r="AR56" i="20"/>
  <c r="AR57" i="20"/>
  <c r="AR58" i="20"/>
  <c r="AR59" i="20"/>
  <c r="AR60" i="20"/>
  <c r="AR61" i="20"/>
  <c r="AS61" i="20"/>
  <c r="AT61" i="20"/>
  <c r="AU61" i="20"/>
  <c r="AV61" i="20"/>
  <c r="AW61" i="20"/>
  <c r="AX61" i="20"/>
  <c r="AY61" i="20"/>
  <c r="AZ61" i="20"/>
  <c r="BA61" i="20"/>
  <c r="BB61" i="20"/>
  <c r="BC61" i="20"/>
  <c r="BD61" i="20"/>
  <c r="BE61" i="20"/>
  <c r="BF61" i="20"/>
  <c r="BG61" i="20"/>
  <c r="BH61" i="20"/>
  <c r="BI61" i="20"/>
  <c r="AR62" i="20"/>
  <c r="AS62" i="20"/>
  <c r="AT62" i="20"/>
  <c r="AU62" i="20"/>
  <c r="AV62" i="20"/>
  <c r="AW62" i="20"/>
  <c r="AX62" i="20"/>
  <c r="AY62" i="20"/>
  <c r="AZ62" i="20"/>
  <c r="BA62" i="20"/>
  <c r="BB62" i="20"/>
  <c r="BC62" i="20"/>
  <c r="BD62" i="20"/>
  <c r="BE62" i="20"/>
  <c r="BF62" i="20"/>
  <c r="BG62" i="20"/>
  <c r="BH62" i="20"/>
  <c r="BI62" i="20"/>
  <c r="AR63" i="20"/>
  <c r="AR64"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AR67" i="20"/>
  <c r="AR68" i="20"/>
  <c r="AR69" i="20"/>
  <c r="AR70" i="20"/>
  <c r="AR71" i="20"/>
  <c r="AS71" i="20"/>
  <c r="AS72" i="20"/>
  <c r="AR73" i="20"/>
  <c r="AS73" i="20"/>
  <c r="AR74" i="20"/>
  <c r="AS74" i="20"/>
  <c r="AR75" i="20"/>
  <c r="AS75" i="20"/>
  <c r="AR76" i="20"/>
  <c r="AS76" i="20"/>
  <c r="AR77" i="20"/>
  <c r="AR78" i="20"/>
  <c r="AR79" i="20"/>
  <c r="AR80" i="20"/>
  <c r="AR81" i="20"/>
  <c r="AR82" i="20"/>
  <c r="AR83" i="20"/>
  <c r="AR84" i="20"/>
  <c r="AR85" i="20"/>
  <c r="AR86" i="20"/>
  <c r="Z47" i="20" l="1"/>
  <c r="AH47" i="20"/>
  <c r="AA47" i="20"/>
  <c r="AI47" i="20"/>
  <c r="AB47" i="20"/>
  <c r="AJ47" i="20"/>
  <c r="AC47" i="20"/>
  <c r="AK47" i="20"/>
  <c r="AK48" i="20" s="1"/>
  <c r="AK22" i="20" s="1"/>
  <c r="Y47" i="20"/>
  <c r="AD47" i="20"/>
  <c r="AL47" i="20"/>
  <c r="AG47" i="20"/>
  <c r="AE47" i="20"/>
  <c r="AM47" i="20"/>
  <c r="AF47" i="20"/>
  <c r="Y46" i="20"/>
  <c r="AG46" i="20"/>
  <c r="Z46" i="20"/>
  <c r="Z48" i="20" s="1"/>
  <c r="Z22" i="20" s="1"/>
  <c r="AH46" i="20"/>
  <c r="AH48" i="20" s="1"/>
  <c r="AH22" i="20" s="1"/>
  <c r="AA46" i="20"/>
  <c r="AA48" i="20" s="1"/>
  <c r="AA22" i="20" s="1"/>
  <c r="AI46" i="20"/>
  <c r="AB46" i="20"/>
  <c r="AB48" i="20" s="1"/>
  <c r="AB22" i="20" s="1"/>
  <c r="AJ46" i="20"/>
  <c r="AJ48" i="20" s="1"/>
  <c r="AJ22" i="20" s="1"/>
  <c r="AC46" i="20"/>
  <c r="AK46" i="20"/>
  <c r="AD46" i="20"/>
  <c r="AD48" i="20" s="1"/>
  <c r="AD22" i="20" s="1"/>
  <c r="AL46" i="20"/>
  <c r="AL48" i="20" s="1"/>
  <c r="AL22" i="20" s="1"/>
  <c r="AF46" i="20"/>
  <c r="AE46" i="20"/>
  <c r="AE48" i="20" s="1"/>
  <c r="AE22" i="20" s="1"/>
  <c r="AM46" i="20"/>
  <c r="AM48" i="20" s="1"/>
  <c r="AM22" i="20" s="1"/>
  <c r="F46" i="20"/>
  <c r="O46" i="20"/>
  <c r="W46" i="20"/>
  <c r="Q46" i="20"/>
  <c r="N46" i="20"/>
  <c r="G46" i="20"/>
  <c r="P46" i="20"/>
  <c r="X46" i="20"/>
  <c r="H46" i="20"/>
  <c r="R46" i="20"/>
  <c r="V46" i="20"/>
  <c r="I46" i="20"/>
  <c r="K46" i="20"/>
  <c r="S46" i="20"/>
  <c r="L46" i="20"/>
  <c r="T46" i="20"/>
  <c r="U46" i="20"/>
  <c r="M46" i="20"/>
  <c r="J46" i="20"/>
  <c r="J47" i="20"/>
  <c r="I47" i="20"/>
  <c r="S47" i="20"/>
  <c r="K47" i="20"/>
  <c r="V47" i="20"/>
  <c r="R47" i="20"/>
  <c r="N47" i="20"/>
  <c r="F47" i="20"/>
  <c r="X47" i="20"/>
  <c r="T47" i="20"/>
  <c r="P47" i="20"/>
  <c r="L47" i="20"/>
  <c r="H47" i="20"/>
  <c r="W47" i="20"/>
  <c r="O47" i="20"/>
  <c r="G47" i="20"/>
  <c r="U47" i="20"/>
  <c r="Q47" i="20"/>
  <c r="M47" i="20"/>
  <c r="B33" i="19"/>
  <c r="AF48" i="20" l="1"/>
  <c r="AF22" i="20" s="1"/>
  <c r="AC48" i="20"/>
  <c r="AC22" i="20" s="1"/>
  <c r="AI48" i="20"/>
  <c r="AI22" i="20" s="1"/>
  <c r="AG48" i="20"/>
  <c r="AG22" i="20" s="1"/>
  <c r="Y48" i="20"/>
  <c r="Y22" i="20" s="1"/>
  <c r="S48" i="20"/>
  <c r="I48" i="20"/>
  <c r="R48" i="20"/>
  <c r="L48" i="20"/>
  <c r="J48" i="20"/>
  <c r="P48" i="20"/>
  <c r="F48" i="20"/>
  <c r="V48" i="20"/>
  <c r="U48" i="20"/>
  <c r="Q48" i="20"/>
  <c r="G48" i="20"/>
  <c r="H48" i="20"/>
  <c r="X48" i="20"/>
  <c r="N48" i="20"/>
  <c r="K48" i="20"/>
  <c r="M48" i="20"/>
  <c r="O48" i="20"/>
  <c r="W48" i="20"/>
  <c r="T48" i="20"/>
  <c r="W33" i="19" l="1"/>
  <c r="V33" i="19"/>
  <c r="U33" i="19"/>
  <c r="T33" i="19"/>
  <c r="S33" i="19"/>
  <c r="R33" i="19"/>
  <c r="Q33" i="19"/>
  <c r="P33" i="19"/>
  <c r="O33" i="19"/>
  <c r="N33" i="19"/>
  <c r="M33" i="19"/>
  <c r="W51" i="20" l="1"/>
  <c r="W50" i="20"/>
  <c r="V51" i="20"/>
  <c r="V50" i="20"/>
  <c r="U50" i="20"/>
  <c r="U51" i="20"/>
  <c r="X50" i="20"/>
  <c r="X51" i="20"/>
  <c r="C119" i="7"/>
  <c r="C117" i="7"/>
  <c r="C116" i="7"/>
  <c r="C115" i="7"/>
  <c r="C114" i="7"/>
  <c r="C112" i="7"/>
  <c r="C110" i="7"/>
  <c r="C109" i="7"/>
  <c r="C107" i="7"/>
  <c r="C106" i="7"/>
  <c r="C105" i="7"/>
  <c r="C103" i="7"/>
  <c r="C102" i="7"/>
  <c r="C100" i="7"/>
  <c r="C99" i="7"/>
  <c r="C97" i="7"/>
  <c r="C95" i="7"/>
  <c r="C94" i="7"/>
  <c r="C93" i="7"/>
  <c r="H51" i="20" l="1"/>
  <c r="H50" i="20"/>
  <c r="P51" i="20"/>
  <c r="P50" i="20"/>
  <c r="I50" i="20"/>
  <c r="I51" i="20"/>
  <c r="Q50" i="20"/>
  <c r="Q51" i="20"/>
  <c r="J50" i="20"/>
  <c r="J51" i="20"/>
  <c r="R50" i="20"/>
  <c r="R51" i="20"/>
  <c r="K50" i="20"/>
  <c r="K51" i="20"/>
  <c r="S50" i="20"/>
  <c r="S51" i="20"/>
  <c r="L50" i="20"/>
  <c r="L51" i="20"/>
  <c r="T50" i="20"/>
  <c r="T51" i="20"/>
  <c r="M50" i="20"/>
  <c r="M51" i="20"/>
  <c r="F51" i="20"/>
  <c r="F50" i="20"/>
  <c r="N51" i="20"/>
  <c r="N50" i="20"/>
  <c r="G51" i="20"/>
  <c r="G50" i="20"/>
  <c r="O51" i="20"/>
  <c r="O50" i="20"/>
  <c r="E17" i="20"/>
  <c r="X17" i="20"/>
  <c r="U17" i="20"/>
  <c r="W17" i="20"/>
  <c r="V17" i="20"/>
  <c r="AM28" i="19"/>
  <c r="AN8" i="19" l="1"/>
  <c r="AN19" i="19"/>
  <c r="L17" i="20"/>
  <c r="Q17" i="20"/>
  <c r="O17" i="20"/>
  <c r="N17" i="20"/>
  <c r="H17" i="20"/>
  <c r="M17" i="20"/>
  <c r="P17" i="20"/>
  <c r="F17" i="20"/>
  <c r="J17" i="20"/>
  <c r="S17" i="20"/>
  <c r="R17" i="20"/>
  <c r="U22" i="20"/>
  <c r="I17" i="20"/>
  <c r="K17" i="20"/>
  <c r="G17" i="20"/>
  <c r="T17" i="20"/>
  <c r="J22" i="20"/>
  <c r="P22" i="20"/>
  <c r="V22" i="20"/>
  <c r="K22" i="20"/>
  <c r="X22" i="20"/>
  <c r="O22" i="20"/>
  <c r="L22" i="20"/>
  <c r="H22" i="20"/>
  <c r="Q22" i="20"/>
  <c r="M22" i="20"/>
  <c r="W22" i="20"/>
  <c r="N22" i="20"/>
  <c r="T22" i="20"/>
  <c r="R22" i="20"/>
  <c r="F22" i="20"/>
  <c r="S22" i="20"/>
  <c r="G22" i="20"/>
  <c r="I22" i="20"/>
  <c r="AN20" i="19"/>
  <c r="AN9" i="19"/>
  <c r="AN13" i="19"/>
  <c r="AN17" i="19"/>
  <c r="AN22" i="19"/>
  <c r="AN26" i="19"/>
  <c r="AN18" i="19"/>
  <c r="AN11" i="19"/>
  <c r="AN15" i="19"/>
  <c r="AN24" i="19"/>
  <c r="AN28" i="19"/>
  <c r="AN12" i="19"/>
  <c r="AN16" i="19"/>
  <c r="AN21" i="19"/>
  <c r="AN25" i="19"/>
  <c r="AN7" i="19"/>
  <c r="AN10" i="19"/>
  <c r="AN14" i="19"/>
  <c r="AN23" i="19"/>
  <c r="AN27" i="19"/>
  <c r="K19" i="20" l="1"/>
  <c r="K14" i="20"/>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<sst xmlns="http://schemas.openxmlformats.org/spreadsheetml/2006/main" count="1935" uniqueCount="547">
  <si>
    <t>Personnel</t>
  </si>
  <si>
    <t>Salaries -- health care workers</t>
  </si>
  <si>
    <t>Fringe Benefits</t>
  </si>
  <si>
    <t>Travel</t>
  </si>
  <si>
    <t>Equipment</t>
  </si>
  <si>
    <t xml:space="preserve">Supplies </t>
  </si>
  <si>
    <t>Health product -- non pharmaceutical</t>
  </si>
  <si>
    <t>Other supplies</t>
  </si>
  <si>
    <t>Contractual</t>
  </si>
  <si>
    <t>Contractual services</t>
  </si>
  <si>
    <t>Sub-recipient</t>
  </si>
  <si>
    <t>Construction</t>
  </si>
  <si>
    <t>Other</t>
  </si>
  <si>
    <t>Continuous charges</t>
  </si>
  <si>
    <t>Professional services</t>
  </si>
  <si>
    <t>Indirect charges</t>
  </si>
  <si>
    <t>Personnel: Salaries -- health care workers</t>
  </si>
  <si>
    <t>Fringe Benefits: Fringe Benefits</t>
  </si>
  <si>
    <t>Equipment: Health equipment</t>
  </si>
  <si>
    <t>Equipment: Non-health equipment</t>
  </si>
  <si>
    <t>Supplies : Health product -- non pharmaceutical</t>
  </si>
  <si>
    <t>Supplies : Other supplies</t>
  </si>
  <si>
    <t>Contractual: Contractual services</t>
  </si>
  <si>
    <t>Contractual: Sub-recipient</t>
  </si>
  <si>
    <t>Construction: Construction</t>
  </si>
  <si>
    <t>Other: Continuous charges</t>
  </si>
  <si>
    <t>Other: Professional services</t>
  </si>
  <si>
    <t>Other: Support for beneficiaries</t>
  </si>
  <si>
    <t>Other: Other</t>
  </si>
  <si>
    <t>Indirect charges: Indirect charges</t>
  </si>
  <si>
    <t>Children</t>
  </si>
  <si>
    <t>Females</t>
  </si>
  <si>
    <t>Adult women</t>
  </si>
  <si>
    <t>Young women and adolescent females</t>
  </si>
  <si>
    <t>Girls</t>
  </si>
  <si>
    <t>Males</t>
  </si>
  <si>
    <t>Adult men</t>
  </si>
  <si>
    <t>Boys</t>
  </si>
  <si>
    <t>Military and other uniformed services</t>
  </si>
  <si>
    <t xml:space="preserve">Mobile populations </t>
  </si>
  <si>
    <t>Orphans and vulnerable children</t>
  </si>
  <si>
    <t>Testing</t>
  </si>
  <si>
    <t>Prevention</t>
  </si>
  <si>
    <t>Institutional prevention</t>
  </si>
  <si>
    <t>Procurement and supply chain management</t>
  </si>
  <si>
    <t>Public financial management strengthening</t>
  </si>
  <si>
    <t>Program management</t>
  </si>
  <si>
    <t>Beneficiary</t>
  </si>
  <si>
    <t>Zambia</t>
  </si>
  <si>
    <t>OVC</t>
  </si>
  <si>
    <t>Above Site Programs</t>
  </si>
  <si>
    <t>Human resources for health</t>
  </si>
  <si>
    <t>Key populations</t>
  </si>
  <si>
    <t>Sex workers</t>
  </si>
  <si>
    <t>People who inject drugs</t>
  </si>
  <si>
    <t>Care givers</t>
  </si>
  <si>
    <t>Males: Adult men</t>
  </si>
  <si>
    <t>Care_and_Treatment</t>
  </si>
  <si>
    <t>Above_Site_Programs</t>
  </si>
  <si>
    <t>Federal Agency</t>
  </si>
  <si>
    <t>Mechanism ID</t>
  </si>
  <si>
    <t>Mechanism Name</t>
  </si>
  <si>
    <t>Data Set</t>
  </si>
  <si>
    <t>Award Number</t>
  </si>
  <si>
    <t>Care and treatment</t>
  </si>
  <si>
    <t>Socio-economic</t>
  </si>
  <si>
    <t>Health management information systems, surveillance, and research</t>
  </si>
  <si>
    <t>Laboratory</t>
  </si>
  <si>
    <t>Policy, planning, coordination and management of host country government disease-control programs</t>
  </si>
  <si>
    <t>Improving laws, regulations and policies relating to stigma, violence, HIV &amp; HIV/TB</t>
  </si>
  <si>
    <t>Young men and adolescent males</t>
  </si>
  <si>
    <t>Men having sex with men</t>
  </si>
  <si>
    <t>Transgender</t>
  </si>
  <si>
    <t>Pregnant and breastfeeding women</t>
  </si>
  <si>
    <t>Priority populations</t>
  </si>
  <si>
    <t>People in prisons</t>
  </si>
  <si>
    <t>Displaced persons</t>
  </si>
  <si>
    <t>Clients of sex workers</t>
  </si>
  <si>
    <t>Salaries -- other staff</t>
  </si>
  <si>
    <t>International travel</t>
  </si>
  <si>
    <t>Domestic travel</t>
  </si>
  <si>
    <t>Health equipment</t>
  </si>
  <si>
    <t>Non-health equipment</t>
  </si>
  <si>
    <t xml:space="preserve">Pharmaceutical </t>
  </si>
  <si>
    <t>Support for beneficiaries</t>
  </si>
  <si>
    <t>Personnel: Salaries -- other staff</t>
  </si>
  <si>
    <t>Travel: International travel</t>
  </si>
  <si>
    <t>Travel: Domestic travel</t>
  </si>
  <si>
    <t xml:space="preserve">Supplies : Pharmaceutical </t>
  </si>
  <si>
    <t>Socio_Economic</t>
  </si>
  <si>
    <t>Pregnant_and_Breastfeeding_Women</t>
  </si>
  <si>
    <t>Priority_Populations</t>
  </si>
  <si>
    <t>Key_Populations</t>
  </si>
  <si>
    <t>Beneficiaries</t>
  </si>
  <si>
    <t>Program Area</t>
  </si>
  <si>
    <t>Adults</t>
  </si>
  <si>
    <t>Young people and adolescents</t>
  </si>
  <si>
    <t>Non-targeted Population</t>
  </si>
  <si>
    <t>Top-Ups</t>
  </si>
  <si>
    <t>TOTAL</t>
  </si>
  <si>
    <t>% Total</t>
  </si>
  <si>
    <t>ERROR CHECKS</t>
  </si>
  <si>
    <t>Non_targeted_Population</t>
  </si>
  <si>
    <t>Care and Treatment: Not Disaggregated -- Service Delivery</t>
  </si>
  <si>
    <t>Testing: Not Disaggregated -- Service Delivery</t>
  </si>
  <si>
    <t>Prevention: Not Disaggregated -- Service Delivery</t>
  </si>
  <si>
    <t>Socio-Economic: Not Disaggregated -- Service Delivery</t>
  </si>
  <si>
    <t>HIV Drugs -- Non service delivery</t>
  </si>
  <si>
    <t>Facility-based testing -- Non service delivery</t>
  </si>
  <si>
    <t>Community-based testing -- Non service delivery</t>
  </si>
  <si>
    <t>Community mobilization and behavior and norms change -- Non service delivery</t>
  </si>
  <si>
    <t>VMMC -- Non service delivery</t>
  </si>
  <si>
    <t>PrEP -- Non service delivery</t>
  </si>
  <si>
    <t>Opioid substitution therapy -- Non service delivery</t>
  </si>
  <si>
    <t>Case Management -- Non service delivery</t>
  </si>
  <si>
    <t>Economic strengthening -- Non service delivery</t>
  </si>
  <si>
    <t>Education assistance -- Non service delivery</t>
  </si>
  <si>
    <t>Psychosocial support -- Non service delivery</t>
  </si>
  <si>
    <t xml:space="preserve">Legal, human rights and protection support -- Non service delivery </t>
  </si>
  <si>
    <t>Above Site Programs: Not Disaggregated</t>
  </si>
  <si>
    <t>Non-Targeted Population:Not Disaggregated</t>
  </si>
  <si>
    <t>Females: Not Disaggregated</t>
  </si>
  <si>
    <t>Males: Not Disaggregated</t>
  </si>
  <si>
    <t>Key Populations: Not Disaggregated</t>
  </si>
  <si>
    <t>Priority Populations: Not Disaggregated</t>
  </si>
  <si>
    <t>Orphans and vulnerable children: Not Disaggregated</t>
  </si>
  <si>
    <t>Personnel: Top-Ups</t>
  </si>
  <si>
    <t>Program_Management</t>
  </si>
  <si>
    <t>Program Management</t>
  </si>
  <si>
    <t>Condom and Lubricant Programs -- Non service delivery</t>
  </si>
  <si>
    <t>HIV clinical Services --  Service delivery</t>
  </si>
  <si>
    <t>HIV laboratory Services --  Service delivery</t>
  </si>
  <si>
    <t>HIV Drugs --  Service delivery</t>
  </si>
  <si>
    <t>Facility-based testing --  Service delivery</t>
  </si>
  <si>
    <t>Community-based testing --  Service delivery</t>
  </si>
  <si>
    <t>Community mobilization, behavior and norms change --  Service delivery</t>
  </si>
  <si>
    <t>VMMC --  Service delivery</t>
  </si>
  <si>
    <t>PrEP --  Service delivery</t>
  </si>
  <si>
    <t>Opioid substitution therapy --  Service delivery</t>
  </si>
  <si>
    <t>Condom and Lubricant Programs -- Service delivery</t>
  </si>
  <si>
    <t>Case Management --  Service delivery</t>
  </si>
  <si>
    <t>Economic strengthening --  Service delivery</t>
  </si>
  <si>
    <t>Education assistance --  Service delivery</t>
  </si>
  <si>
    <t>Psychosocial support --  Service delivery</t>
  </si>
  <si>
    <t>Legal, human rights and protection -  Service delivery</t>
  </si>
  <si>
    <t>HIV clinical Services -- Non service delivery</t>
  </si>
  <si>
    <t>HIV laboratory Services -- Non service delivery</t>
  </si>
  <si>
    <t>Care and Treatment: Not Disaggregated -- Non service Delivery</t>
  </si>
  <si>
    <t>Testing: Not Disaggregated -- Non service Delivery</t>
  </si>
  <si>
    <t>Prevention: Not Disaggregated -- Non service Delivery</t>
  </si>
  <si>
    <t>Socio-Economic: Not Disaggregated -- Non service Delivery</t>
  </si>
  <si>
    <t>Pregnant and breastfeeding women: Not disaggregated</t>
  </si>
  <si>
    <t>ASP: Procurement &amp; supply chain management</t>
  </si>
  <si>
    <t>ASP: Human resources for health</t>
  </si>
  <si>
    <t>ASP: Institutional prevention</t>
  </si>
  <si>
    <t>ASP: Public financial management strengthening</t>
  </si>
  <si>
    <t>ASP: Not Disaggregated</t>
  </si>
  <si>
    <t>Females: Adult women</t>
  </si>
  <si>
    <t>Females: Young women and adolescent females</t>
  </si>
  <si>
    <t>Females: Girls</t>
  </si>
  <si>
    <t>Males: Young men and adolescent males</t>
  </si>
  <si>
    <t>Males: Boys</t>
  </si>
  <si>
    <t>OVC: Orphans and vulnerable children</t>
  </si>
  <si>
    <t>OVC: Care givers</t>
  </si>
  <si>
    <t>Training</t>
  </si>
  <si>
    <t>Impossible 1</t>
  </si>
  <si>
    <t>Impossible 2</t>
  </si>
  <si>
    <t>Impossible 3</t>
  </si>
  <si>
    <t>Impossible 4</t>
  </si>
  <si>
    <t>Impossible 5</t>
  </si>
  <si>
    <t>Impossible 6</t>
  </si>
  <si>
    <t>Impossible 7</t>
  </si>
  <si>
    <t>Impossible 8</t>
  </si>
  <si>
    <t>Impossible 9</t>
  </si>
  <si>
    <t>Impossible 10</t>
  </si>
  <si>
    <t>Impossible 11</t>
  </si>
  <si>
    <t>Impossible 12</t>
  </si>
  <si>
    <t>Impossible 13</t>
  </si>
  <si>
    <t>Impossible 14</t>
  </si>
  <si>
    <t>Impossible 15</t>
  </si>
  <si>
    <t>Impossible 16</t>
  </si>
  <si>
    <t>Impossible 17</t>
  </si>
  <si>
    <t>Impossible 18</t>
  </si>
  <si>
    <t>Impossible 19</t>
  </si>
  <si>
    <t>Impossible 20</t>
  </si>
  <si>
    <t>C&amp;T</t>
  </si>
  <si>
    <t>TST</t>
  </si>
  <si>
    <t>PREV</t>
  </si>
  <si>
    <t>SE</t>
  </si>
  <si>
    <t>Count</t>
  </si>
  <si>
    <t>C&amp;T: HIV Drugs-NSD</t>
  </si>
  <si>
    <t>C&amp;T: Not Disaggregated-NSD</t>
  </si>
  <si>
    <t>PREV: VMMC-NSD</t>
  </si>
  <si>
    <t>PREV: PrEP-NSD</t>
  </si>
  <si>
    <t>PREV: Opioid substitution therapy-NSD</t>
  </si>
  <si>
    <t>PREV: Not Disaggregated-NSD</t>
  </si>
  <si>
    <t>SE: Case Management-NSD</t>
  </si>
  <si>
    <t>SE: Economic strengthening-NSD</t>
  </si>
  <si>
    <t>SE: Education assistance-NSD</t>
  </si>
  <si>
    <t>SE: Psychosocial support-NSD</t>
  </si>
  <si>
    <t>SE: Not Disaggregated-NSD</t>
  </si>
  <si>
    <t>C&amp;T: Not Disaggregated-SD</t>
  </si>
  <si>
    <t>PREV: Not Disaggregated-SD</t>
  </si>
  <si>
    <t>SE: Not Disaggregated-SD</t>
  </si>
  <si>
    <t>Non-Targeted Population: Adults</t>
  </si>
  <si>
    <t>Non-Targeted Population: Young people and adolescents</t>
  </si>
  <si>
    <t>Non-Targeted Population: Children</t>
  </si>
  <si>
    <t>Non-Targeted Population: Not disaggregated</t>
  </si>
  <si>
    <t>Females: Not disaggregated</t>
  </si>
  <si>
    <t>Males: Not disaggregated</t>
  </si>
  <si>
    <t>Key Populations: Men having sex with men</t>
  </si>
  <si>
    <t>Key Populations: Transgender</t>
  </si>
  <si>
    <t>Key Populations: Sex workers</t>
  </si>
  <si>
    <t>Key Populations: People who inject drugs</t>
  </si>
  <si>
    <t>Key Populations: Not disaggregated</t>
  </si>
  <si>
    <t>Pregnant and Breastfeeding Women: Not disaggregated</t>
  </si>
  <si>
    <t>Priority Populations: People in prisons</t>
  </si>
  <si>
    <t>Priority Populations: Military and other uniformed services</t>
  </si>
  <si>
    <t xml:space="preserve">Priority Populations: Mobile populations </t>
  </si>
  <si>
    <t>Priority Populations: Displaced persons</t>
  </si>
  <si>
    <t>Priority Populations: Clients of sex workers</t>
  </si>
  <si>
    <t>ASP: Laboratory systems strengthening</t>
  </si>
  <si>
    <t>C&amp;T: HIV Clinical Services-NSD</t>
  </si>
  <si>
    <t>C&amp;T: HIV Laboratory Services-NSD</t>
  </si>
  <si>
    <t>Priority Populations: Not disaggregated</t>
  </si>
  <si>
    <t>OVC and care givers: Not disaggregated</t>
  </si>
  <si>
    <t>$no prog</t>
  </si>
  <si>
    <t>$no ben</t>
  </si>
  <si>
    <t>Angola</t>
  </si>
  <si>
    <t>Botswana</t>
  </si>
  <si>
    <t>Burundi</t>
  </si>
  <si>
    <t>Cameroon</t>
  </si>
  <si>
    <t>Cote d'Ivoire</t>
  </si>
  <si>
    <t>Democratic Republic of the Congo</t>
  </si>
  <si>
    <t>Dominican Republic</t>
  </si>
  <si>
    <t>Ethiopia</t>
  </si>
  <si>
    <t>Haiti</t>
  </si>
  <si>
    <t>Kenya</t>
  </si>
  <si>
    <t>Lesotho</t>
  </si>
  <si>
    <t>Malawi</t>
  </si>
  <si>
    <t>Mozambique</t>
  </si>
  <si>
    <t>Namibia</t>
  </si>
  <si>
    <t>Nigeria</t>
  </si>
  <si>
    <t>Rwanda</t>
  </si>
  <si>
    <t>South Africa</t>
  </si>
  <si>
    <t>South Sudan</t>
  </si>
  <si>
    <t>Tanzania</t>
  </si>
  <si>
    <t>Uganda</t>
  </si>
  <si>
    <t>Ukraine</t>
  </si>
  <si>
    <t>Vietnam</t>
  </si>
  <si>
    <t>Zimbabwe</t>
  </si>
  <si>
    <t>DOD</t>
  </si>
  <si>
    <t>HHS/CDC</t>
  </si>
  <si>
    <t>USAID</t>
  </si>
  <si>
    <t>PC</t>
  </si>
  <si>
    <t>State</t>
  </si>
  <si>
    <t>State/AF</t>
  </si>
  <si>
    <t>HHS/HRSA</t>
  </si>
  <si>
    <t>State/SGAC</t>
  </si>
  <si>
    <t>State/PRM</t>
  </si>
  <si>
    <t>State/EAP</t>
  </si>
  <si>
    <t>State/EUR</t>
  </si>
  <si>
    <t>HHS/SAMHSA</t>
  </si>
  <si>
    <t>State/WHA</t>
  </si>
  <si>
    <t>cons:</t>
  </si>
  <si>
    <t>could still pick an impossible combo by changing prog after choosing ben</t>
  </si>
  <si>
    <t>LIST FOR INDIRECT</t>
  </si>
  <si>
    <t>CT_HIV_Clinical_Services-SD</t>
  </si>
  <si>
    <t>CT_HIV Clinical Services-NSD</t>
  </si>
  <si>
    <t>CT_HIV Laboratory Services-NSD</t>
  </si>
  <si>
    <t>CT_HIV Drugs-NSD</t>
  </si>
  <si>
    <t>CT_Not Disaggregated-SD</t>
  </si>
  <si>
    <t>CT_Not Disaggregated-NSD</t>
  </si>
  <si>
    <t>TST_Facility-based testing-NSD</t>
  </si>
  <si>
    <t>TST_Community-based testing-NSD</t>
  </si>
  <si>
    <t>TST_Not Disaggregated-SD</t>
  </si>
  <si>
    <t>TST_Not Disaggregated-NSD</t>
  </si>
  <si>
    <t>PREV_VMMC-NSD</t>
  </si>
  <si>
    <t>PREV_PrEP-NSD</t>
  </si>
  <si>
    <t>Program_management</t>
  </si>
  <si>
    <t>CT_HIV Laboratory Services-SD</t>
  </si>
  <si>
    <t>CT_HIV Drugs-SD</t>
  </si>
  <si>
    <t>TST_Facility-based testing-SD</t>
  </si>
  <si>
    <t>TST_Community-based testing-SD</t>
  </si>
  <si>
    <t>PREV_Community_mobilization, _behavior_and_norms_change-NSD</t>
  </si>
  <si>
    <t>PREV_Community_mobilization, _behavior_and_norms_change-SD</t>
  </si>
  <si>
    <t>PREV_VMMC-SD</t>
  </si>
  <si>
    <t>PREV_PrEP-SD</t>
  </si>
  <si>
    <t>PREV_Opioid_substitution_therapy-SD</t>
  </si>
  <si>
    <t>PREV_Opioid_substitution_therapy-NSD</t>
  </si>
  <si>
    <t>PREV_Condom_and_Lubricant_Programming-SD</t>
  </si>
  <si>
    <t>PREV_Condom_and_Lubricant_Programming-NSD</t>
  </si>
  <si>
    <t>PREV_Not_Disaggregated-SD</t>
  </si>
  <si>
    <t>PREV_Not_Disaggregated-NSD</t>
  </si>
  <si>
    <t>SE_Case_Management-SD</t>
  </si>
  <si>
    <t>SE_Case_Management-NSD</t>
  </si>
  <si>
    <t>SE_Economic_strengthening-SD</t>
  </si>
  <si>
    <t>SE_Economic_strengthening-NSD</t>
  </si>
  <si>
    <t>SE_Education_assistance-SD</t>
  </si>
  <si>
    <t>SE_Education_assistance-NSD</t>
  </si>
  <si>
    <t>SE_Psychosocial_support-SD</t>
  </si>
  <si>
    <t>SE_Psychosocial_support-NSD</t>
  </si>
  <si>
    <t>SE_Legal,_human_rights_and_protection-SD</t>
  </si>
  <si>
    <t>SE_Legal,_human_rights_and_protection-NSD</t>
  </si>
  <si>
    <t>SE_Not_Disaggregated-SD</t>
  </si>
  <si>
    <t>SE_Not_Disaggregated-NSD</t>
  </si>
  <si>
    <t>ASP_Procurement_and_supply_chain_management</t>
  </si>
  <si>
    <t>ASP_Health_management_information_systems,_surveillance,_and research</t>
  </si>
  <si>
    <t>ASP_Human_resources_for_health</t>
  </si>
  <si>
    <t>ASP_Laboratory_systems_strengthening</t>
  </si>
  <si>
    <t>ASP_Institutional_prevention</t>
  </si>
  <si>
    <t>ASP_Public_financial_management_strengthening</t>
  </si>
  <si>
    <t>ASP_Policy,_planning,_coordination_and_management_of_disease_control_programs</t>
  </si>
  <si>
    <t>need to rename everything in continuous characters no symbols. This would mean it is straying even farther from the wording/spacing/characters of the classifications doc</t>
  </si>
  <si>
    <t>ASP_Improving laws,_regulations_and_policy_environment</t>
  </si>
  <si>
    <t>ASP_Not_Disaggregated</t>
  </si>
  <si>
    <t>rework to create named ranges</t>
  </si>
  <si>
    <t>HTS: Facility-based testing-NSD</t>
  </si>
  <si>
    <t>HTS: Community-based testing-NSD</t>
  </si>
  <si>
    <t>HTS: Not Disaggregated-SD</t>
  </si>
  <si>
    <t>HTS: Not Disaggregated-NSD</t>
  </si>
  <si>
    <t>NA</t>
  </si>
  <si>
    <t>C&amp;T: HIV Clinical Services-SD</t>
  </si>
  <si>
    <t>C&amp;T: HIV Laboratory Services-SD</t>
  </si>
  <si>
    <t>C&amp;T: HIV Drugs-SD</t>
  </si>
  <si>
    <t>HTS: Facility-based testing-SD</t>
  </si>
  <si>
    <t>HTS: Community-based testing-SD</t>
  </si>
  <si>
    <t>PREV: VMMC-SD</t>
  </si>
  <si>
    <t>PREV: PrEP-SD</t>
  </si>
  <si>
    <t>PREV: Opioid substitution therapy-SD</t>
  </si>
  <si>
    <t>SE: Case Management-SD</t>
  </si>
  <si>
    <t>SE: Economic strengthening-SD</t>
  </si>
  <si>
    <t>SE: Education assistance-SD</t>
  </si>
  <si>
    <t>SE: Psychosocial support-SD</t>
  </si>
  <si>
    <t>PREV: Comm. mobilization, behavior &amp; norms change-SD</t>
  </si>
  <si>
    <t>PREV: Comm. mobilization, behavior &amp; norms change-NSD</t>
  </si>
  <si>
    <t>PREV: Condom &amp; Lubricant Programming-SD</t>
  </si>
  <si>
    <t>PREV: Condom &amp; Lubricant Programming-NSD</t>
  </si>
  <si>
    <t>ASP: HMIS, surveillance, &amp; research</t>
  </si>
  <si>
    <t>ASP: Policy, planning, coordination &amp; management</t>
  </si>
  <si>
    <t>Key Pops: Men having sex with men</t>
  </si>
  <si>
    <t>Key Pops: Transgender</t>
  </si>
  <si>
    <t>Key Pops: Sex workers</t>
  </si>
  <si>
    <t>Key Pops: People who inject drugs</t>
  </si>
  <si>
    <t>Key Pops: Not disaggregated</t>
  </si>
  <si>
    <t xml:space="preserve">Priority Pops: Mobile Pops </t>
  </si>
  <si>
    <t>Priority Pops: Displaced persons</t>
  </si>
  <si>
    <t>Priority Pops: Clients of sex workers</t>
  </si>
  <si>
    <t>Priority Pops: Not disaggregated</t>
  </si>
  <si>
    <t>Non-Targeted Pop: Adults</t>
  </si>
  <si>
    <t>Non-Targeted Pop: Children</t>
  </si>
  <si>
    <t>Non-Targeted Pop: Not disaggregated</t>
  </si>
  <si>
    <t>Non-Targeted Pop: Young people &amp; adolescents</t>
  </si>
  <si>
    <t>Females: Young women &amp; adolescent females</t>
  </si>
  <si>
    <t>Males: Young men &amp; adolescent males</t>
  </si>
  <si>
    <t>Pregnant &amp; Breastfeeding Women: Not disaggregated</t>
  </si>
  <si>
    <t>Priority Pops: Military &amp; other uniformed services</t>
  </si>
  <si>
    <t>OVC: Orphans &amp; vulnerable children</t>
  </si>
  <si>
    <t>OVC &amp; care givers: Not disaggregated</t>
  </si>
  <si>
    <t>Categorization of Intervention 2</t>
  </si>
  <si>
    <t>Categorization of Intervention 3</t>
  </si>
  <si>
    <t>Categorization of Intervention 4</t>
  </si>
  <si>
    <t>Categorization of Intervention 5</t>
  </si>
  <si>
    <t>Categorization of Intervention 6</t>
  </si>
  <si>
    <t>Categorization of Intervention 7</t>
  </si>
  <si>
    <t xml:space="preserve"> Categorization of Intervention 20</t>
  </si>
  <si>
    <t>Categorization of Intervention 19</t>
  </si>
  <si>
    <t>Categorization of Intervention 18</t>
  </si>
  <si>
    <t>Categorization of Intervention 17</t>
  </si>
  <si>
    <t>Categorization of Intervention 16</t>
  </si>
  <si>
    <t>Categorization of Intervention 15</t>
  </si>
  <si>
    <t>Categorization of Intervention 14</t>
  </si>
  <si>
    <t>Categorization of Intervention 13</t>
  </si>
  <si>
    <t>Categorization of Intervention 12</t>
  </si>
  <si>
    <t>Categorization of Intervention 11</t>
  </si>
  <si>
    <t>Categorization of Intervention 8</t>
  </si>
  <si>
    <t>Categorization of Intervention 9</t>
  </si>
  <si>
    <t>Categorization of Intervention 10</t>
  </si>
  <si>
    <t>Personnel: Salaries- Other Staff</t>
  </si>
  <si>
    <t>Travel: International Travel</t>
  </si>
  <si>
    <t>Travel: Domestic Travel</t>
  </si>
  <si>
    <t>Equipment: Health Equipment</t>
  </si>
  <si>
    <t>Supplies: Pharmaceutical</t>
  </si>
  <si>
    <t>Supplies: Health- Non Pharmaceutical</t>
  </si>
  <si>
    <t>Supplies: Other Supplies</t>
  </si>
  <si>
    <t>Contractual: Contracted Interventions</t>
  </si>
  <si>
    <t>Other: Financial Support for Beneficiaries</t>
  </si>
  <si>
    <t>Indirect Charges</t>
  </si>
  <si>
    <t>Equipment: Non-Health Equipment</t>
  </si>
  <si>
    <t>Contractual: Other Contracts</t>
  </si>
  <si>
    <t>ASP: Laws, regulations &amp; policy environment</t>
  </si>
  <si>
    <t>Key Pops: People in prisons</t>
  </si>
  <si>
    <t>SE: Legal, human rights &amp; protection-SD</t>
  </si>
  <si>
    <t>Program 
Management</t>
  </si>
  <si>
    <t>Prime DUNS Number</t>
  </si>
  <si>
    <t>`</t>
  </si>
  <si>
    <t>METADATA</t>
  </si>
  <si>
    <t>Have very unlikely combinations of program area and beneficiaries been selected?</t>
  </si>
  <si>
    <t>If yes, in which intervention(s) do very unlikely combinations exist ?</t>
  </si>
  <si>
    <t>Or are missing a subrecipient name?</t>
  </si>
  <si>
    <t>Eswatini</t>
  </si>
  <si>
    <t>Version</t>
  </si>
  <si>
    <t>(Version number stored as text)</t>
  </si>
  <si>
    <t>Is there any data entered outside of the subrecipient rows that were specified?</t>
  </si>
  <si>
    <t>Subrecipient rows created:</t>
  </si>
  <si>
    <t>Cells expected to be blank:</t>
  </si>
  <si>
    <t>First row that should be empty:</t>
  </si>
  <si>
    <t>If yes, which intervention(s) have not been fully defined?</t>
  </si>
  <si>
    <t xml:space="preserve">Have interventions been defined with incomplete program area and beneficiary information? </t>
  </si>
  <si>
    <t>Subrecipient Total</t>
  </si>
  <si>
    <r>
      <t xml:space="preserve">DS-4213 President's Emergency Plan for AIDS Relief (PEPFAR) Program Expenditures
</t>
    </r>
    <r>
      <rPr>
        <sz val="10"/>
        <rFont val="Calibri"/>
        <family val="2"/>
        <scheme val="minor"/>
      </rPr>
      <t>OMB Control No. 1405-0208 OMB approval expires 03/31/2020 Burden-24 hours</t>
    </r>
  </si>
  <si>
    <t xml:space="preserve">Please read through expenditure reporting guidance, instructions on this template prior to completing this form. All guidance and instructions can be found at https://datim.zendesk.com. </t>
  </si>
  <si>
    <t>Public reporting burden for this collection of information is estimated to average 24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Office of the US Global AIDS Coordinator (S/GAC) U.S. Department of State, 1800 G Street, NW, 10th Floor, Washington, DC 20006.</t>
  </si>
  <si>
    <t>OU</t>
  </si>
  <si>
    <t>Reporting Period</t>
  </si>
  <si>
    <t xml:space="preserve">Note: </t>
  </si>
  <si>
    <t>Every subrecipient must have a valid name and DUNS number. TBD subrecipients are not permitted.</t>
  </si>
  <si>
    <t>Each DUNS number must be exactly 9 digits, including leading zeroes.</t>
  </si>
  <si>
    <t>Or used 00000000 as a DUNS number?</t>
  </si>
  <si>
    <t>Does the Prime DUNS number fail to meet data entry criteria? (Exactly nine digits and cannot be 000000000)</t>
  </si>
  <si>
    <t>Recipient Organization (Partner Name)</t>
  </si>
  <si>
    <t>SE: Legal, human rights &amp; protection-NSD</t>
  </si>
  <si>
    <t>Count of blank cells after last row:</t>
  </si>
  <si>
    <t>Non-blank cells after last row:</t>
  </si>
  <si>
    <t>Or are missing both the subrecipient name and the DUNS number?</t>
  </si>
  <si>
    <t>Number of Subrecipients (0-100)</t>
  </si>
  <si>
    <t>Cost Category</t>
  </si>
  <si>
    <t>Program management Budget</t>
  </si>
  <si>
    <t>Budget against Intervention 2</t>
  </si>
  <si>
    <t>Budget against Intervention 3</t>
  </si>
  <si>
    <t>Budget against Intervention 4</t>
  </si>
  <si>
    <t>Budget against Intervention 5</t>
  </si>
  <si>
    <t>Budget against Intervention 6</t>
  </si>
  <si>
    <t>Budget against Intervention 7</t>
  </si>
  <si>
    <t>Budget against Intervention 8</t>
  </si>
  <si>
    <t>Budget against Intervention 9</t>
  </si>
  <si>
    <t>Budget against Intervention 10</t>
  </si>
  <si>
    <t>Budget against Intervention 11</t>
  </si>
  <si>
    <t>Budget against Intervention 12</t>
  </si>
  <si>
    <t>Budget against Intervention 13</t>
  </si>
  <si>
    <t>Budget against Intervention 14</t>
  </si>
  <si>
    <t>Budget against Intervention 15</t>
  </si>
  <si>
    <t>Budget against Intervention 16</t>
  </si>
  <si>
    <t>Budget against Intervention 17</t>
  </si>
  <si>
    <t>Budget against Intervention 18</t>
  </si>
  <si>
    <t>Budget against Intervention 19</t>
  </si>
  <si>
    <t>Budget against Intervention 20</t>
  </si>
  <si>
    <t>Total Budget per Intervention (Sum of Cost Categories)</t>
  </si>
  <si>
    <t>Does the program management budget still need to be entered?</t>
  </si>
  <si>
    <t>Are there any subrecipient rows that have have a zero-dollar budget?</t>
  </si>
  <si>
    <t xml:space="preserve">Are there any subrecipient rows that have an a budget but are missing a DUNS number? </t>
  </si>
  <si>
    <t>Budget</t>
  </si>
  <si>
    <t>FY21</t>
  </si>
  <si>
    <t>This template should be used for reporting Fiscal Year 2021 (October 1, 2020 - September 30, 2021) PEPFAR program budgets by Implementing Partners; a separate template should be completed for each separate Operating Unit (OU) and Award.</t>
  </si>
  <si>
    <t>1.3</t>
  </si>
  <si>
    <t>Asia Region</t>
  </si>
  <si>
    <t>West Africa Region</t>
  </si>
  <si>
    <t>Western Hemisphere Region</t>
  </si>
  <si>
    <t>ASP: Blood supply safety-NSD</t>
  </si>
  <si>
    <t>ASP: HMIS, surveillance, &amp; research-NSD</t>
  </si>
  <si>
    <t>ASP: Human resources for health-NSD</t>
  </si>
  <si>
    <t>ASP: Injection safety-NSD</t>
  </si>
  <si>
    <t>ASP: Laboratory systems strengthening-NSD</t>
  </si>
  <si>
    <t>ASP: Laws, regulations &amp; policy environment-NSD</t>
  </si>
  <si>
    <t>ASP: Not Disaggregated-NSD</t>
  </si>
  <si>
    <t>ASP: Policy, planning, coordination &amp; management of disease control programs-NSD</t>
  </si>
  <si>
    <t>ASP: Procurement &amp; supply chain management-NSD</t>
  </si>
  <si>
    <t>ASP: Public financial management strengthening-NSD</t>
  </si>
  <si>
    <t>PREV: Medication assisted treatment-NSD</t>
  </si>
  <si>
    <t>PREV: Medication assisted treatment-SD</t>
  </si>
  <si>
    <t>PREV: Primary prevention of HIV and sexual violence-NSD</t>
  </si>
  <si>
    <t>PREV: Primary prevention of HIV and sexual violence-SD</t>
  </si>
  <si>
    <t>SE: Food and nutrition-NSD</t>
  </si>
  <si>
    <t>SE: Food and nutrition-SD</t>
  </si>
  <si>
    <t>PM: IM Closeout costs-NSD</t>
  </si>
  <si>
    <t>PM: IM Program Management-NSD</t>
  </si>
  <si>
    <t>OVC: Not disaggregated</t>
  </si>
  <si>
    <t>NOTE: See actual references used in these formulas in columns AA onwards</t>
  </si>
  <si>
    <t>COP19 Version (only for reference - nothing in this file links to this. Rows where this is blank indicate no checks for unlikely combinations)</t>
  </si>
  <si>
    <t>COP19 vs COP20 exactly the same?</t>
  </si>
  <si>
    <t xml:space="preserve">COP20 Ous </t>
  </si>
  <si>
    <t>Guide to Lists sheet</t>
  </si>
  <si>
    <t>List</t>
  </si>
  <si>
    <t>Cop20_beneficiaries</t>
  </si>
  <si>
    <t>Cop20_funding_agencies</t>
  </si>
  <si>
    <t>Lists for very unlikely combos</t>
  </si>
  <si>
    <t>LIST for Indirect (not named)</t>
  </si>
  <si>
    <t>COP20_OU_list</t>
  </si>
  <si>
    <t>COP20_non_pm_program_areas</t>
  </si>
  <si>
    <t>Do note move. COP20 version - same as COP20 FAST -- note: order matters due to unlikely combination formulas. Do not paste over this</t>
  </si>
  <si>
    <t>DO NOT MOVE THESE!</t>
  </si>
  <si>
    <t>COP20 Agencies</t>
  </si>
  <si>
    <t>COP19 Agencies</t>
  </si>
  <si>
    <t>Census</t>
  </si>
  <si>
    <t>HHS/FDA</t>
  </si>
  <si>
    <t>HHS/NIH</t>
  </si>
  <si>
    <t>HHS/OGA</t>
  </si>
  <si>
    <t>USAID/WCF</t>
  </si>
  <si>
    <r>
      <t xml:space="preserve">Do not move! </t>
    </r>
    <r>
      <rPr>
        <sz val="10"/>
        <color rgb="FF24292E"/>
        <rFont val="Helvetica"/>
        <family val="2"/>
      </rPr>
      <t>===========</t>
    </r>
  </si>
  <si>
    <t xml:space="preserve">COP20 Beneficiaries - Do not move - old formulas reference this for unlikely combinations. Order matters - do not paste over. </t>
  </si>
  <si>
    <t>COP19 Beneficiaries (Did not change between COP19/COP20 except for OVC: Not disaggregated)</t>
  </si>
  <si>
    <t>Priority Pops: Mobile Pops</t>
  </si>
  <si>
    <t>(Extra space in COP19 version)</t>
  </si>
  <si>
    <t>Location / Use</t>
  </si>
  <si>
    <t>M2-29 - Data validation for OU in Metadata sheet (cell P5)</t>
  </si>
  <si>
    <t>K2-53 - Data validation for PM in Budget Template</t>
  </si>
  <si>
    <t>L2-29 - Data validation for Beneficiary in Budget Template</t>
  </si>
  <si>
    <t>N2-18 - Data validation for agency in Metadata sheet</t>
  </si>
  <si>
    <t>AA to BV - Unlikely combination checks (no longer work)</t>
  </si>
  <si>
    <t>T - Unlikely combination checks (no longer work)</t>
  </si>
  <si>
    <t>Program areas (alphabetized)</t>
  </si>
  <si>
    <t xml:space="preserve"> Categorization of Intervention 21</t>
  </si>
  <si>
    <t>Budget against Intervention 21</t>
  </si>
  <si>
    <t xml:space="preserve"> Categorization of Intervention 22</t>
  </si>
  <si>
    <t xml:space="preserve"> Categorization of Intervention 23</t>
  </si>
  <si>
    <t xml:space="preserve"> Categorization of Intervention 24</t>
  </si>
  <si>
    <t xml:space="preserve"> Categorization of Intervention 25</t>
  </si>
  <si>
    <t xml:space="preserve"> Categorization of Intervention 26</t>
  </si>
  <si>
    <t xml:space="preserve"> Categorization of Intervention 27</t>
  </si>
  <si>
    <t xml:space="preserve"> Categorization of Intervention 28</t>
  </si>
  <si>
    <t xml:space="preserve"> Categorization of Intervention 29</t>
  </si>
  <si>
    <t xml:space="preserve"> Categorization of Intervention 30</t>
  </si>
  <si>
    <t xml:space="preserve"> Categorization of Intervention 31</t>
  </si>
  <si>
    <t xml:space="preserve"> Categorization of Intervention 32</t>
  </si>
  <si>
    <t xml:space="preserve"> Categorization of Intervention 33</t>
  </si>
  <si>
    <t xml:space="preserve"> Categorization of Intervention 34</t>
  </si>
  <si>
    <t xml:space="preserve"> Categorization of Intervention 35</t>
  </si>
  <si>
    <t>Budget against Intervention 22</t>
  </si>
  <si>
    <t>Budget against Intervention 23</t>
  </si>
  <si>
    <t>Budget against Intervention 24</t>
  </si>
  <si>
    <t>Budget against Intervention 25</t>
  </si>
  <si>
    <t>Budget against Intervention 26</t>
  </si>
  <si>
    <t>Budget against Intervention 27</t>
  </si>
  <si>
    <t>Budget against Intervention 28</t>
  </si>
  <si>
    <t>Budget against Intervention 29</t>
  </si>
  <si>
    <t>Budget against Intervention 30</t>
  </si>
  <si>
    <t>Budget against Intervention 31</t>
  </si>
  <si>
    <t>Budget against Intervention 32</t>
  </si>
  <si>
    <t>Budget against Intervention 33</t>
  </si>
  <si>
    <t>Budget against Intervention 34</t>
  </si>
  <si>
    <t>Budget against Intervention 35</t>
  </si>
  <si>
    <t>Checks for missing program area and beneficiary in case where total is &gt; 0</t>
  </si>
  <si>
    <t>Personnel: Salaries- Health Care Workers- Clinical</t>
  </si>
  <si>
    <t>Personnel: Salaries- Health Care Workers- Ancillary</t>
  </si>
  <si>
    <t>Contractual: Contracted Health Care Workers- Clinical</t>
  </si>
  <si>
    <t>Contractual: Contracted Health Care Workers- Ancillary</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</si>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</sst>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9">
    <font>
      <sz val="11"/>
      <color theme="1"/>
      <name val="Calibri"/>
      <family val="2"/>
      <scheme val="minor"/>
    </font>
    <font>
      <sz val="12"/>
      <color theme="1"/>
      <name val="Calibri"/>
      <family val="2"/>
      <scheme val="minor"/>
    </font>
    <font>
      <sz val="10"/>
      <name val="Arial"/>
      <family val="2"/>
    </font>
    <font>
      <sz val="11"/>
      <color rgb="FF000000"/>
      <name val="Calibri"/>
      <family val="2"/>
      <charset val="1"/>
    </font>
    <font>
      <sz val="9"/>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sz val="10"/>
      <color theme="1"/>
      <name val="Calibri"/>
      <family val="2"/>
      <scheme val="minor"/>
    </font>
    <font>
      <sz val="8.8000000000000007"/>
      <color theme="1"/>
      <name val="Calibri"/>
      <family val="2"/>
      <scheme val="minor"/>
    </font>
    <font>
      <sz val="8.5"/>
      <color theme="1"/>
      <name val="Calibri"/>
      <family val="2"/>
      <scheme val="minor"/>
    </font>
    <font>
      <sz val="11"/>
      <color theme="0"/>
      <name val="Calibri"/>
      <family val="2"/>
      <scheme val="minor"/>
    </font>
    <font>
      <sz val="9"/>
      <color theme="0"/>
      <name val="Calibri"/>
      <family val="2"/>
      <scheme val="minor"/>
    </font>
    <font>
      <b/>
      <sz val="14"/>
      <color theme="0"/>
      <name val="Calibri"/>
      <family val="2"/>
      <scheme val="minor"/>
    </font>
    <font>
      <sz val="10"/>
      <color rgb="FF24292E"/>
      <name val="Helvetica"/>
      <family val="2"/>
    </font>
    <font>
      <sz val="16"/>
      <color rgb="FFFFFFFF"/>
      <name val="Arial Unicode MS"/>
      <family val="2"/>
    </font>
    <font>
      <sz val="10"/>
      <name val="Calibri"/>
      <family val="2"/>
      <scheme val="minor"/>
    </font>
    <font>
      <b/>
      <sz val="10"/>
      <name val="Calibri"/>
      <family val="2"/>
      <scheme val="minor"/>
    </font>
    <font>
      <i/>
      <sz val="10"/>
      <name val="Calibri"/>
      <family val="2"/>
      <scheme val="minor"/>
    </font>
    <font>
      <b/>
      <sz val="12"/>
      <color theme="1"/>
      <name val="Calibri"/>
      <family val="2"/>
      <scheme val="minor"/>
    </font>
    <font>
      <sz val="8.5"/>
      <color theme="0"/>
      <name val="Calibri"/>
      <family val="2"/>
      <scheme val="minor"/>
    </font>
    <font>
      <b/>
      <sz val="15"/>
      <color theme="1"/>
      <name val="Calibri"/>
      <family val="2"/>
      <scheme val="minor"/>
    </font>
    <font>
      <b/>
      <sz val="10"/>
      <color rgb="FF24292E"/>
      <name val="Helvetica"/>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theme="0" tint="-0.14999847407452621"/>
      </patternFill>
    </fill>
    <fill>
      <patternFill patternType="solid">
        <fgColor theme="6" tint="0.59999389629810485"/>
        <bgColor theme="0" tint="-0.14999847407452621"/>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diagonal/>
    </border>
    <border>
      <left/>
      <right style="thin">
        <color indexed="64"/>
      </right>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right style="thin">
        <color theme="1"/>
      </right>
      <top/>
      <bottom style="thin">
        <color theme="0" tint="-0.499984740745262"/>
      </bottom>
      <diagonal/>
    </border>
    <border>
      <left/>
      <right style="thin">
        <color theme="1"/>
      </right>
      <top style="thin">
        <color theme="0" tint="-0.499984740745262"/>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top/>
      <bottom style="thin">
        <color theme="0" tint="-0.499984740745262"/>
      </bottom>
      <diagonal/>
    </border>
    <border>
      <left/>
      <right/>
      <top style="thin">
        <color theme="1"/>
      </top>
      <bottom style="thin">
        <color theme="1"/>
      </bottom>
      <diagonal/>
    </border>
    <border>
      <left/>
      <right/>
      <top style="thin">
        <color theme="1"/>
      </top>
      <bottom/>
      <diagonal/>
    </border>
    <border>
      <left/>
      <right style="thin">
        <color theme="1"/>
      </right>
      <top/>
      <bottom style="thin">
        <color indexed="64"/>
      </bottom>
      <diagonal/>
    </border>
    <border>
      <left/>
      <right style="thin">
        <color theme="1"/>
      </right>
      <top style="thin">
        <color theme="1"/>
      </top>
      <bottom style="thin">
        <color indexed="64"/>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style="thin">
        <color indexed="64"/>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style="thin">
        <color theme="0" tint="-0.499984740745262"/>
      </left>
      <right/>
      <top style="thin">
        <color theme="0" tint="-0.499984740745262"/>
      </top>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bottom/>
      <diagonal/>
    </border>
    <border>
      <left style="thin">
        <color theme="1"/>
      </left>
      <right style="thin">
        <color indexed="64"/>
      </right>
      <top style="thin">
        <color theme="0" tint="-0.499984740745262"/>
      </top>
      <bottom style="thin">
        <color indexed="64"/>
      </bottom>
      <diagonal/>
    </border>
    <border>
      <left style="thin">
        <color indexed="64"/>
      </left>
      <right style="thin">
        <color theme="1"/>
      </right>
      <top style="thin">
        <color theme="0" tint="-0.499984740745262"/>
      </top>
      <bottom style="thin">
        <color indexed="64"/>
      </bottom>
      <diagonal/>
    </border>
    <border>
      <left style="thin">
        <color theme="0" tint="-0.499984740745262"/>
      </left>
      <right/>
      <top/>
      <bottom style="thin">
        <color indexed="64"/>
      </bottom>
      <diagonal/>
    </border>
    <border>
      <left style="thin">
        <color theme="1"/>
      </left>
      <right style="thin">
        <color indexed="64"/>
      </right>
      <top style="thin">
        <color indexed="64"/>
      </top>
      <bottom style="thin">
        <color indexed="64"/>
      </bottom>
      <diagonal/>
    </border>
    <border>
      <left/>
      <right/>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theme="1"/>
      </bottom>
      <diagonal/>
    </border>
  </borders>
  <cellStyleXfs count="6">
    <xf numFmtId="0" fontId="0" fillId="0" borderId="0"/>
    <xf numFmtId="0" fontId="2" fillId="0" borderId="0" applyNumberFormat="0" applyFont="0" applyFill="0" applyBorder="0" applyAlignment="0" applyProtection="0"/>
    <xf numFmtId="0" fontId="3" fillId="0" borderId="0"/>
    <xf numFmtId="44" fontId="5" fillId="0" borderId="0" applyFont="0" applyFill="0" applyBorder="0" applyAlignment="0" applyProtection="0"/>
    <xf numFmtId="9" fontId="5" fillId="0" borderId="0" applyFont="0" applyFill="0" applyBorder="0" applyAlignment="0" applyProtection="0"/>
    <xf numFmtId="0" fontId="5" fillId="0" borderId="0"/>
  </cellStyleXfs>
  <cellXfs count="175">
    <xf numFmtId="0" fontId="0" fillId="0" borderId="0" xfId="0"/>
    <xf numFmtId="49" fontId="0" fillId="0" borderId="0" xfId="0" applyNumberFormat="1"/>
    <xf numFmtId="0" fontId="20" fillId="0" borderId="0" xfId="0" applyFont="1"/>
    <xf numFmtId="0" fontId="22" fillId="0" borderId="0" xfId="0" applyFont="1" applyAlignment="1">
      <alignment horizontal="left" vertical="top"/>
    </xf>
    <xf numFmtId="0" fontId="22" fillId="0" borderId="0" xfId="0" applyFont="1"/>
    <xf numFmtId="0" fontId="23" fillId="0" borderId="0" xfId="0" applyFont="1" applyAlignment="1">
      <alignment horizontal="center" vertical="top" wrapText="1"/>
    </xf>
    <xf numFmtId="0" fontId="2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wrapText="1"/>
    </xf>
    <xf numFmtId="0" fontId="22" fillId="0" borderId="0" xfId="0" applyFont="1" applyAlignment="1">
      <alignment horizontal="left" vertical="top" wrapText="1"/>
    </xf>
    <xf numFmtId="0" fontId="24" fillId="0" borderId="0" xfId="0" applyFont="1" applyAlignment="1">
      <alignment horizontal="center" vertical="center"/>
    </xf>
    <xf numFmtId="0" fontId="6" fillId="0" borderId="0" xfId="0" applyFont="1"/>
    <xf numFmtId="0" fontId="0" fillId="0" borderId="0" xfId="0" applyProtection="1">
      <protection hidden="1"/>
    </xf>
    <xf numFmtId="0" fontId="17" fillId="0" borderId="0" xfId="0" applyFont="1" applyProtection="1">
      <protection hidden="1"/>
    </xf>
    <xf numFmtId="0" fontId="4" fillId="2" borderId="25" xfId="0" applyFont="1" applyFill="1" applyBorder="1" applyAlignment="1" applyProtection="1">
      <alignment horizontal="left" vertical="center" wrapText="1"/>
      <protection hidden="1"/>
    </xf>
    <xf numFmtId="0" fontId="4" fillId="2" borderId="31" xfId="0" applyFont="1" applyFill="1" applyBorder="1" applyAlignment="1" applyProtection="1">
      <alignment horizontal="left" vertical="center" wrapText="1"/>
      <protection hidden="1"/>
    </xf>
    <xf numFmtId="0" fontId="4" fillId="2" borderId="34" xfId="0" applyFont="1" applyFill="1" applyBorder="1" applyAlignment="1" applyProtection="1">
      <alignment horizontal="left" vertical="center" wrapText="1"/>
      <protection hidden="1"/>
    </xf>
    <xf numFmtId="0" fontId="15" fillId="2" borderId="9"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4" fillId="0" borderId="0" xfId="0" applyFont="1" applyAlignment="1" applyProtection="1">
      <alignment wrapText="1"/>
      <protection hidden="1"/>
    </xf>
    <xf numFmtId="0" fontId="18"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11" fillId="2" borderId="33" xfId="0" applyFont="1" applyFill="1" applyBorder="1" applyAlignment="1" applyProtection="1">
      <alignment horizontal="center" vertical="center"/>
      <protection hidden="1"/>
    </xf>
    <xf numFmtId="0" fontId="13" fillId="0" borderId="3"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locked="0" hidden="1"/>
    </xf>
    <xf numFmtId="0" fontId="13" fillId="0" borderId="6" xfId="0" applyFont="1" applyBorder="1" applyAlignment="1" applyProtection="1">
      <alignment horizontal="center" vertical="center" wrapText="1"/>
      <protection locked="0" hidden="1"/>
    </xf>
    <xf numFmtId="0" fontId="13" fillId="0" borderId="1" xfId="0" applyFont="1" applyBorder="1" applyAlignment="1" applyProtection="1">
      <alignment horizontal="center" vertical="center" wrapText="1"/>
      <protection locked="0" hidden="1"/>
    </xf>
    <xf numFmtId="0" fontId="12" fillId="0" borderId="0" xfId="0" applyFont="1" applyProtection="1">
      <protection hidden="1"/>
    </xf>
    <xf numFmtId="0" fontId="19" fillId="0" borderId="0" xfId="0" applyFont="1" applyAlignment="1" applyProtection="1">
      <alignment vertical="center"/>
      <protection hidden="1"/>
    </xf>
    <xf numFmtId="0" fontId="11" fillId="0" borderId="0" xfId="0" applyFont="1" applyAlignment="1" applyProtection="1">
      <alignment vertical="center"/>
      <protection hidden="1"/>
    </xf>
    <xf numFmtId="0" fontId="6" fillId="2" borderId="27" xfId="0" applyFont="1" applyFill="1" applyBorder="1" applyAlignment="1" applyProtection="1">
      <alignment horizontal="left" vertical="center"/>
      <protection hidden="1"/>
    </xf>
    <xf numFmtId="0" fontId="25" fillId="2" borderId="8" xfId="0" applyFont="1" applyFill="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locked="0" hidden="1"/>
    </xf>
    <xf numFmtId="0" fontId="7" fillId="0" borderId="0" xfId="0" applyFont="1" applyProtection="1">
      <protection hidden="1"/>
    </xf>
    <xf numFmtId="0" fontId="18" fillId="0" borderId="0" xfId="0" applyFont="1" applyProtection="1">
      <protection hidden="1"/>
    </xf>
    <xf numFmtId="0" fontId="4" fillId="0" borderId="0" xfId="0" applyFont="1" applyProtection="1">
      <protection hidden="1"/>
    </xf>
    <xf numFmtId="0" fontId="6" fillId="2" borderId="28" xfId="0" applyFont="1" applyFill="1" applyBorder="1" applyAlignment="1" applyProtection="1">
      <alignment horizontal="left" vertical="center"/>
      <protection hidden="1"/>
    </xf>
    <xf numFmtId="0" fontId="25" fillId="2" borderId="0" xfId="0" applyFont="1" applyFill="1" applyAlignment="1" applyProtection="1">
      <alignment horizontal="left" vertical="center"/>
      <protection hidden="1"/>
    </xf>
    <xf numFmtId="0" fontId="11" fillId="2" borderId="29" xfId="0" applyFont="1" applyFill="1" applyBorder="1" applyAlignment="1" applyProtection="1">
      <alignment horizontal="center" vertical="center"/>
      <protection hidden="1"/>
    </xf>
    <xf numFmtId="0" fontId="7" fillId="0" borderId="6"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0" fontId="6" fillId="2" borderId="19" xfId="0" applyFont="1" applyFill="1" applyBorder="1" applyAlignment="1" applyProtection="1">
      <alignment horizontal="left" vertical="center"/>
      <protection hidden="1"/>
    </xf>
    <xf numFmtId="0" fontId="6" fillId="2" borderId="32" xfId="0" applyFont="1" applyFill="1" applyBorder="1" applyAlignment="1" applyProtection="1">
      <alignment horizontal="left" vertical="center"/>
      <protection hidden="1"/>
    </xf>
    <xf numFmtId="0" fontId="6" fillId="2" borderId="20" xfId="0" applyFont="1" applyFill="1" applyBorder="1" applyAlignment="1" applyProtection="1">
      <alignment horizontal="center" vertical="center"/>
      <protection hidden="1"/>
    </xf>
    <xf numFmtId="0" fontId="16" fillId="2" borderId="9" xfId="0" applyFont="1" applyFill="1" applyBorder="1" applyAlignment="1" applyProtection="1">
      <alignment horizontal="center" vertical="center" wrapText="1"/>
      <protection hidden="1"/>
    </xf>
    <xf numFmtId="0" fontId="16" fillId="2" borderId="1" xfId="0" applyFont="1" applyFill="1" applyBorder="1" applyAlignment="1" applyProtection="1">
      <alignment horizontal="center" vertical="center" wrapText="1"/>
      <protection hidden="1"/>
    </xf>
    <xf numFmtId="0" fontId="16" fillId="2" borderId="38" xfId="0" applyFont="1" applyFill="1" applyBorder="1" applyAlignment="1" applyProtection="1">
      <alignment horizontal="center" vertical="center" wrapText="1"/>
      <protection hidden="1"/>
    </xf>
    <xf numFmtId="164" fontId="0" fillId="2" borderId="40" xfId="3" applyNumberFormat="1" applyFont="1" applyFill="1" applyBorder="1" applyAlignment="1" applyProtection="1">
      <alignment horizontal="center" vertical="center" wrapText="1"/>
      <protection hidden="1"/>
    </xf>
    <xf numFmtId="164" fontId="0" fillId="2" borderId="41" xfId="3" applyNumberFormat="1"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7" fillId="2" borderId="21" xfId="0" applyFont="1" applyFill="1" applyBorder="1" applyAlignment="1" applyProtection="1">
      <alignment horizontal="left" indent="1"/>
      <protection hidden="1"/>
    </xf>
    <xf numFmtId="0" fontId="7" fillId="2" borderId="13" xfId="0" applyFont="1" applyFill="1" applyBorder="1" applyAlignment="1" applyProtection="1">
      <alignment horizontal="left" indent="1"/>
      <protection hidden="1"/>
    </xf>
    <xf numFmtId="0" fontId="7" fillId="2" borderId="22" xfId="0" applyFont="1" applyFill="1" applyBorder="1" applyAlignment="1" applyProtection="1">
      <alignment horizontal="left" indent="1"/>
      <protection hidden="1"/>
    </xf>
    <xf numFmtId="165" fontId="7" fillId="2" borderId="15" xfId="3" applyNumberFormat="1" applyFont="1" applyFill="1" applyBorder="1" applyAlignment="1" applyProtection="1">
      <alignment horizontal="center"/>
      <protection hidden="1"/>
    </xf>
    <xf numFmtId="165" fontId="7" fillId="0" borderId="10" xfId="3" applyNumberFormat="1" applyFont="1" applyBorder="1" applyAlignment="1" applyProtection="1">
      <alignment horizontal="center"/>
      <protection locked="0" hidden="1"/>
    </xf>
    <xf numFmtId="165" fontId="7" fillId="2" borderId="42" xfId="3" applyNumberFormat="1" applyFont="1" applyFill="1" applyBorder="1" applyAlignment="1" applyProtection="1">
      <alignment horizontal="center"/>
      <protection hidden="1"/>
    </xf>
    <xf numFmtId="9" fontId="7" fillId="2" borderId="43" xfId="4" applyFont="1" applyFill="1" applyBorder="1" applyAlignment="1" applyProtection="1">
      <alignment horizontal="center"/>
      <protection hidden="1"/>
    </xf>
    <xf numFmtId="165" fontId="7" fillId="0" borderId="16" xfId="3" applyNumberFormat="1" applyFont="1" applyBorder="1" applyAlignment="1" applyProtection="1">
      <alignment horizontal="center"/>
      <protection locked="0" hidden="1"/>
    </xf>
    <xf numFmtId="0" fontId="7" fillId="2" borderId="12" xfId="0" applyFont="1" applyFill="1" applyBorder="1" applyAlignment="1" applyProtection="1">
      <alignment horizontal="left" indent="1"/>
      <protection hidden="1"/>
    </xf>
    <xf numFmtId="0" fontId="7" fillId="2" borderId="23" xfId="0" applyFont="1" applyFill="1" applyBorder="1" applyAlignment="1" applyProtection="1">
      <alignment horizontal="left" indent="1"/>
      <protection hidden="1"/>
    </xf>
    <xf numFmtId="0" fontId="7" fillId="2" borderId="30" xfId="0" applyFont="1" applyFill="1" applyBorder="1" applyAlignment="1" applyProtection="1">
      <alignment horizontal="left" indent="1"/>
      <protection hidden="1"/>
    </xf>
    <xf numFmtId="0" fontId="7" fillId="2" borderId="23" xfId="0" applyFont="1" applyFill="1" applyBorder="1" applyAlignment="1" applyProtection="1">
      <alignment horizontal="center"/>
      <protection hidden="1"/>
    </xf>
    <xf numFmtId="9" fontId="7" fillId="2" borderId="44" xfId="4" applyFont="1" applyFill="1" applyBorder="1" applyAlignment="1" applyProtection="1">
      <alignment horizontal="center"/>
      <protection hidden="1"/>
    </xf>
    <xf numFmtId="0" fontId="7" fillId="2" borderId="35" xfId="0" applyFont="1" applyFill="1" applyBorder="1" applyAlignment="1" applyProtection="1">
      <alignment horizontal="left" indent="1"/>
      <protection hidden="1"/>
    </xf>
    <xf numFmtId="0" fontId="7" fillId="2" borderId="36" xfId="0" applyFont="1" applyFill="1" applyBorder="1" applyAlignment="1" applyProtection="1">
      <alignment horizontal="left" indent="1"/>
      <protection hidden="1"/>
    </xf>
    <xf numFmtId="0" fontId="7" fillId="2" borderId="24" xfId="0" applyFont="1" applyFill="1" applyBorder="1" applyAlignment="1" applyProtection="1">
      <alignment horizontal="left" indent="1"/>
      <protection hidden="1"/>
    </xf>
    <xf numFmtId="165" fontId="7" fillId="0" borderId="17" xfId="3" applyNumberFormat="1" applyFont="1" applyBorder="1" applyAlignment="1" applyProtection="1">
      <alignment horizontal="center"/>
      <protection locked="0" hidden="1"/>
    </xf>
    <xf numFmtId="165" fontId="7" fillId="2" borderId="11" xfId="3" applyNumberFormat="1" applyFont="1" applyFill="1" applyBorder="1" applyAlignment="1" applyProtection="1">
      <alignment horizontal="center"/>
      <protection hidden="1"/>
    </xf>
    <xf numFmtId="165" fontId="7" fillId="2" borderId="14" xfId="3" applyNumberFormat="1" applyFont="1" applyFill="1" applyBorder="1" applyAlignment="1" applyProtection="1">
      <alignment horizontal="center"/>
      <protection hidden="1"/>
    </xf>
    <xf numFmtId="165" fontId="7" fillId="2" borderId="37" xfId="3" applyNumberFormat="1" applyFont="1" applyFill="1" applyBorder="1" applyAlignment="1" applyProtection="1">
      <alignment horizontal="center"/>
      <protection hidden="1"/>
    </xf>
    <xf numFmtId="165" fontId="7" fillId="2" borderId="39" xfId="3" applyNumberFormat="1" applyFont="1" applyFill="1" applyBorder="1" applyAlignment="1" applyProtection="1">
      <alignment horizontal="center"/>
      <protection hidden="1"/>
    </xf>
    <xf numFmtId="165" fontId="7" fillId="2" borderId="45" xfId="3" applyNumberFormat="1" applyFont="1" applyFill="1" applyBorder="1" applyAlignment="1" applyProtection="1">
      <alignment horizontal="center"/>
      <protection hidden="1"/>
    </xf>
    <xf numFmtId="9" fontId="7" fillId="2" borderId="46" xfId="4" applyFont="1" applyFill="1" applyBorder="1" applyAlignment="1" applyProtection="1">
      <alignment horizontal="center"/>
      <protection hidden="1"/>
    </xf>
    <xf numFmtId="164" fontId="14" fillId="2" borderId="47" xfId="3" applyNumberFormat="1" applyFont="1" applyFill="1" applyBorder="1" applyAlignment="1" applyProtection="1">
      <alignment horizontal="left"/>
      <protection hidden="1"/>
    </xf>
    <xf numFmtId="164" fontId="6" fillId="2" borderId="7" xfId="3" applyNumberFormat="1" applyFont="1" applyFill="1" applyBorder="1" applyAlignment="1" applyProtection="1">
      <alignment horizontal="center"/>
      <protection hidden="1"/>
    </xf>
    <xf numFmtId="164" fontId="6" fillId="2" borderId="33" xfId="3" applyNumberFormat="1" applyFont="1" applyFill="1" applyBorder="1" applyAlignment="1" applyProtection="1">
      <alignment horizontal="center"/>
      <protection hidden="1"/>
    </xf>
    <xf numFmtId="165" fontId="14" fillId="2" borderId="9" xfId="3" applyNumberFormat="1" applyFont="1" applyFill="1" applyBorder="1" applyAlignment="1" applyProtection="1">
      <alignment horizontal="center"/>
      <protection hidden="1"/>
    </xf>
    <xf numFmtId="165" fontId="14" fillId="2" borderId="1" xfId="3" applyNumberFormat="1" applyFont="1" applyFill="1" applyBorder="1" applyAlignment="1" applyProtection="1">
      <alignment horizontal="center"/>
      <protection hidden="1"/>
    </xf>
    <xf numFmtId="165" fontId="14" fillId="2" borderId="48" xfId="3" applyNumberFormat="1" applyFont="1" applyFill="1" applyBorder="1" applyAlignment="1" applyProtection="1">
      <alignment horizontal="center"/>
      <protection hidden="1"/>
    </xf>
    <xf numFmtId="9" fontId="14" fillId="2" borderId="43" xfId="4" applyFont="1" applyFill="1" applyBorder="1" applyAlignment="1" applyProtection="1">
      <alignment horizontal="center"/>
      <protection hidden="1"/>
    </xf>
    <xf numFmtId="0" fontId="0" fillId="0" borderId="0" xfId="0" applyAlignment="1" applyProtection="1">
      <alignment horizontal="left"/>
      <protection hidden="1"/>
    </xf>
    <xf numFmtId="0" fontId="6" fillId="2" borderId="25" xfId="0" applyFont="1" applyFill="1" applyBorder="1" applyAlignment="1" applyProtection="1">
      <alignment horizontal="left"/>
      <protection hidden="1"/>
    </xf>
    <xf numFmtId="0" fontId="6" fillId="2" borderId="31" xfId="0" applyFont="1" applyFill="1" applyBorder="1" applyAlignment="1" applyProtection="1">
      <alignment horizontal="left"/>
      <protection hidden="1"/>
    </xf>
    <xf numFmtId="0" fontId="0" fillId="2" borderId="26" xfId="0" applyFill="1" applyBorder="1" applyAlignment="1" applyProtection="1">
      <alignment horizontal="left"/>
      <protection hidden="1"/>
    </xf>
    <xf numFmtId="0" fontId="0" fillId="0" borderId="18" xfId="0" applyBorder="1" applyProtection="1">
      <protection locked="0" hidden="1"/>
    </xf>
    <xf numFmtId="0" fontId="16" fillId="4" borderId="0" xfId="0" applyFont="1" applyFill="1" applyAlignment="1" applyProtection="1">
      <alignment horizontal="center" vertical="center" wrapText="1"/>
      <protection hidden="1"/>
    </xf>
    <xf numFmtId="0" fontId="0" fillId="4" borderId="0" xfId="0" applyFont="1" applyFill="1" applyAlignment="1" applyProtection="1">
      <alignment horizontal="center" vertical="center" wrapText="1"/>
      <protection hidden="1"/>
    </xf>
    <xf numFmtId="0" fontId="26" fillId="4" borderId="0" xfId="0" applyFont="1" applyFill="1" applyAlignment="1" applyProtection="1">
      <alignment wrapText="1"/>
      <protection hidden="1"/>
    </xf>
    <xf numFmtId="0" fontId="16" fillId="4" borderId="0" xfId="0" applyFont="1" applyFill="1" applyAlignment="1" applyProtection="1">
      <alignment wrapText="1"/>
      <protection hidden="1"/>
    </xf>
    <xf numFmtId="0" fontId="16" fillId="0" borderId="0" xfId="0" applyFont="1" applyAlignment="1" applyProtection="1">
      <alignment horizontal="left"/>
      <protection hidden="1"/>
    </xf>
    <xf numFmtId="0" fontId="7" fillId="0" borderId="0" xfId="0" applyFont="1" applyAlignment="1" applyProtection="1">
      <alignment horizontal="left"/>
      <protection locked="0" hidden="1"/>
    </xf>
    <xf numFmtId="49" fontId="7" fillId="0" borderId="0" xfId="0" applyNumberFormat="1" applyFont="1" applyAlignment="1" applyProtection="1">
      <alignment horizontal="left"/>
      <protection locked="0" hidden="1"/>
    </xf>
    <xf numFmtId="0" fontId="7" fillId="0" borderId="0" xfId="0" applyNumberFormat="1" applyFont="1" applyAlignment="1" applyProtection="1">
      <alignment horizontal="center"/>
      <protection hidden="1"/>
    </xf>
    <xf numFmtId="165" fontId="7" fillId="0" borderId="0" xfId="3" applyNumberFormat="1" applyFont="1" applyAlignment="1" applyProtection="1">
      <alignment horizontal="center"/>
      <protection locked="0" hidden="1"/>
    </xf>
    <xf numFmtId="165" fontId="7" fillId="0" borderId="0" xfId="0" applyNumberFormat="1" applyFont="1" applyAlignment="1" applyProtection="1">
      <alignment horizontal="center"/>
      <protection locked="0" hidden="1"/>
    </xf>
    <xf numFmtId="165" fontId="7" fillId="0" borderId="0" xfId="0" applyNumberFormat="1" applyFont="1" applyProtection="1">
      <protection hidden="1"/>
    </xf>
    <xf numFmtId="0" fontId="0" fillId="2" borderId="0" xfId="0" applyFill="1" applyProtection="1">
      <protection hidden="1"/>
    </xf>
    <xf numFmtId="0" fontId="9" fillId="0" borderId="0" xfId="0" applyFont="1" applyAlignment="1" applyProtection="1">
      <alignment wrapText="1"/>
      <protection hidden="1"/>
    </xf>
    <xf numFmtId="0" fontId="7" fillId="0" borderId="0" xfId="0" applyFont="1" applyAlignment="1" applyProtection="1">
      <alignment wrapText="1"/>
      <protection hidden="1"/>
    </xf>
    <xf numFmtId="0" fontId="0" fillId="0" borderId="0" xfId="0" applyBorder="1" applyProtection="1">
      <protection hidden="1"/>
    </xf>
    <xf numFmtId="0" fontId="0" fillId="0" borderId="0" xfId="0" applyBorder="1" applyAlignment="1" applyProtection="1">
      <alignment horizontal="left"/>
      <protection hidden="1"/>
    </xf>
    <xf numFmtId="0" fontId="7"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2" fillId="0" borderId="0" xfId="0" applyFont="1" applyAlignment="1" applyProtection="1">
      <alignment horizontal="right"/>
      <protection hidden="1"/>
    </xf>
    <xf numFmtId="0" fontId="21" fillId="0" borderId="0" xfId="0" applyFont="1" applyProtection="1">
      <protection hidden="1"/>
    </xf>
    <xf numFmtId="0" fontId="0" fillId="0" borderId="0" xfId="0" quotePrefix="1" applyProtection="1">
      <protection hidden="1"/>
    </xf>
    <xf numFmtId="0" fontId="0" fillId="0" borderId="0" xfId="0" applyAlignment="1" applyProtection="1">
      <alignment horizontal="center"/>
      <protection hidden="1"/>
    </xf>
    <xf numFmtId="0" fontId="8" fillId="0" borderId="0" xfId="0" applyFont="1" applyProtection="1">
      <protection hidden="1"/>
    </xf>
    <xf numFmtId="0" fontId="10" fillId="0" borderId="1" xfId="0" applyFont="1" applyBorder="1" applyAlignment="1" applyProtection="1">
      <alignment wrapText="1"/>
      <protection hidden="1"/>
    </xf>
    <xf numFmtId="0" fontId="10" fillId="0" borderId="1" xfId="0" applyFont="1" applyBorder="1" applyProtection="1">
      <protection hidden="1"/>
    </xf>
    <xf numFmtId="0" fontId="8" fillId="0" borderId="9" xfId="0" applyFont="1" applyBorder="1" applyProtection="1">
      <protection hidden="1"/>
    </xf>
    <xf numFmtId="0" fontId="8" fillId="0" borderId="1" xfId="0" applyFont="1" applyBorder="1" applyProtection="1">
      <protection hidden="1"/>
    </xf>
    <xf numFmtId="0" fontId="0" fillId="0" borderId="1" xfId="0" applyBorder="1" applyAlignment="1" applyProtection="1">
      <alignment wrapText="1"/>
      <protection hidden="1"/>
    </xf>
    <xf numFmtId="0" fontId="0" fillId="0" borderId="1" xfId="0" applyBorder="1" applyProtection="1">
      <protection hidden="1"/>
    </xf>
    <xf numFmtId="0" fontId="8" fillId="0" borderId="0" xfId="0" applyFont="1" applyAlignment="1" applyProtection="1">
      <alignment horizontal="center"/>
      <protection hidden="1"/>
    </xf>
    <xf numFmtId="0" fontId="0" fillId="0" borderId="1" xfId="0" applyBorder="1" applyAlignment="1" applyProtection="1">
      <alignment horizontal="left" wrapText="1"/>
      <protection hidden="1"/>
    </xf>
    <xf numFmtId="0" fontId="0" fillId="0" borderId="4" xfId="0" applyBorder="1" applyProtection="1">
      <protection hidden="1"/>
    </xf>
    <xf numFmtId="0" fontId="0" fillId="0" borderId="5" xfId="0" applyBorder="1" applyProtection="1">
      <protection hidden="1"/>
    </xf>
    <xf numFmtId="0" fontId="27" fillId="0" borderId="0" xfId="0" applyFont="1" applyProtection="1">
      <protection hidden="1"/>
    </xf>
    <xf numFmtId="0" fontId="0" fillId="5" borderId="0" xfId="0" applyFill="1"/>
    <xf numFmtId="0" fontId="8" fillId="0" borderId="1" xfId="0" applyFont="1" applyBorder="1" applyAlignment="1" applyProtection="1">
      <protection hidden="1"/>
    </xf>
    <xf numFmtId="0" fontId="7" fillId="0" borderId="3" xfId="0" applyFont="1" applyBorder="1" applyAlignment="1" applyProtection="1">
      <alignment horizontal="center" vertical="center" wrapText="1"/>
      <protection locked="0"/>
    </xf>
    <xf numFmtId="0" fontId="0" fillId="0" borderId="50" xfId="0" applyBorder="1"/>
    <xf numFmtId="0" fontId="6" fillId="0" borderId="51" xfId="0" applyFont="1" applyBorder="1"/>
    <xf numFmtId="0" fontId="0" fillId="0" borderId="51" xfId="0" applyBorder="1"/>
    <xf numFmtId="0" fontId="0" fillId="0" borderId="52" xfId="0" applyBorder="1"/>
    <xf numFmtId="0" fontId="0" fillId="0" borderId="4" xfId="0" applyBorder="1"/>
    <xf numFmtId="0" fontId="0" fillId="0" borderId="0" xfId="0" applyBorder="1"/>
    <xf numFmtId="0" fontId="0" fillId="0" borderId="5" xfId="0" applyBorder="1"/>
    <xf numFmtId="0" fontId="0" fillId="0" borderId="53" xfId="0" applyBorder="1"/>
    <xf numFmtId="0" fontId="0" fillId="0" borderId="54" xfId="0" applyBorder="1"/>
    <xf numFmtId="0" fontId="0" fillId="0" borderId="55" xfId="0" applyBorder="1"/>
    <xf numFmtId="0" fontId="4" fillId="6" borderId="0" xfId="0" applyFont="1" applyFill="1"/>
    <xf numFmtId="0" fontId="4" fillId="0" borderId="0" xfId="0" applyFont="1"/>
    <xf numFmtId="0" fontId="4" fillId="6" borderId="49" xfId="0" applyFont="1" applyFill="1" applyBorder="1"/>
    <xf numFmtId="0" fontId="28" fillId="3" borderId="56" xfId="0" applyFont="1" applyFill="1" applyBorder="1"/>
    <xf numFmtId="0" fontId="6" fillId="0" borderId="57" xfId="0" applyFont="1" applyBorder="1"/>
    <xf numFmtId="0" fontId="0" fillId="0" borderId="57" xfId="0" applyBorder="1"/>
    <xf numFmtId="0" fontId="0" fillId="5" borderId="58" xfId="0" applyFill="1" applyBorder="1"/>
    <xf numFmtId="0" fontId="6" fillId="3" borderId="56" xfId="0" applyFont="1" applyFill="1" applyBorder="1"/>
    <xf numFmtId="0" fontId="0" fillId="5" borderId="57" xfId="0" applyFill="1" applyBorder="1"/>
    <xf numFmtId="0" fontId="0" fillId="7" borderId="57" xfId="0" applyFill="1" applyBorder="1"/>
    <xf numFmtId="0" fontId="6" fillId="5" borderId="57" xfId="0" applyFont="1" applyFill="1" applyBorder="1"/>
    <xf numFmtId="0" fontId="6" fillId="7" borderId="57" xfId="0" applyFont="1" applyFill="1" applyBorder="1"/>
    <xf numFmtId="0" fontId="0" fillId="5" borderId="59" xfId="0" applyFill="1" applyBorder="1"/>
    <xf numFmtId="0" fontId="6" fillId="7" borderId="58" xfId="0" applyFont="1" applyFill="1" applyBorder="1"/>
    <xf numFmtId="0" fontId="6" fillId="2" borderId="0" xfId="0" applyFont="1" applyFill="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7" fillId="0" borderId="0" xfId="0" applyFont="1" applyBorder="1" applyAlignment="1" applyProtection="1">
      <alignment horizontal="center"/>
      <protection hidden="1"/>
    </xf>
    <xf numFmtId="0" fontId="0" fillId="0" borderId="0" xfId="0" applyBorder="1" applyAlignment="1" applyProtection="1">
      <alignment horizontal="center"/>
      <protection hidden="1"/>
    </xf>
    <xf numFmtId="0" fontId="8" fillId="0" borderId="1" xfId="0" applyFont="1" applyBorder="1" applyAlignment="1" applyProtection="1">
      <alignment horizontal="center"/>
      <protection hidden="1"/>
    </xf>
    <xf numFmtId="0" fontId="1" fillId="0" borderId="0" xfId="0" applyFont="1" applyProtection="1">
      <protection hidden="1"/>
    </xf>
    <xf numFmtId="0" fontId="6" fillId="2" borderId="0" xfId="0" applyFont="1" applyFill="1" applyAlignment="1" applyProtection="1">
      <alignment horizontal="center" vertical="center" wrapText="1"/>
      <protection hidden="1"/>
    </xf>
    <xf numFmtId="0" fontId="0" fillId="0" borderId="0" xfId="0" applyFill="1" applyProtection="1">
      <protection hidden="1"/>
    </xf>
    <xf numFmtId="0" fontId="6" fillId="0" borderId="0" xfId="0" applyFont="1" applyFill="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protection locked="0" hidden="1"/>
    </xf>
    <xf numFmtId="0" fontId="7" fillId="0" borderId="0" xfId="0" applyFont="1" applyFill="1" applyBorder="1" applyAlignment="1" applyProtection="1">
      <alignment horizontal="center" vertical="center"/>
      <protection hidden="1"/>
    </xf>
    <xf numFmtId="0" fontId="0" fillId="0" borderId="0" xfId="0" applyFill="1" applyBorder="1" applyProtection="1">
      <protection hidden="1"/>
    </xf>
    <xf numFmtId="0" fontId="9" fillId="0" borderId="0" xfId="0" applyFont="1" applyFill="1" applyBorder="1" applyAlignment="1" applyProtection="1">
      <alignment wrapText="1"/>
      <protection hidden="1"/>
    </xf>
    <xf numFmtId="0" fontId="6" fillId="0" borderId="0"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protection locked="0" hidden="1"/>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49" fontId="7" fillId="0" borderId="1" xfId="0" applyNumberFormat="1" applyFont="1" applyBorder="1" applyAlignment="1" applyProtection="1">
      <alignment horizontal="center" vertical="center"/>
      <protection locked="0" hidden="1"/>
    </xf>
    <xf numFmtId="0" fontId="0" fillId="0" borderId="0" xfId="0" applyBorder="1" applyAlignment="1" applyProtection="1">
      <alignment horizontal="left"/>
      <protection hidden="1"/>
    </xf>
    <xf numFmtId="0" fontId="0" fillId="0" borderId="1" xfId="0" applyBorder="1" applyAlignment="1" applyProtection="1">
      <alignment horizontal="left" vertical="center" wrapText="1"/>
      <protection hidden="1"/>
    </xf>
    <xf numFmtId="0" fontId="0" fillId="0" borderId="0" xfId="0" applyAlignment="1" applyProtection="1">
      <alignment horizontal="left"/>
      <protection hidden="1"/>
    </xf>
  </cellXfs>
  <cellStyles count="6">
    <cellStyle name="Currency" xfId="3" builtinId="4"/>
    <cellStyle name="Normal" xfId="0" builtinId="0"/>
    <cellStyle name="Normal 14" xfId="5" xr:uid="{00000000-0005-0000-0000-000002000000}"/>
    <cellStyle name="Normal 2" xfId="1" xr:uid="{00000000-0005-0000-0000-000003000000}"/>
    <cellStyle name="Normal 3" xfId="2" xr:uid="{00000000-0005-0000-0000-000004000000}"/>
    <cellStyle name="Percent" xfId="4" builtinId="5"/>
  </cellStyles>
  <dxfs count="9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dxf>
    <dxf>
      <font>
        <color theme="1"/>
      </font>
      <fill>
        <patternFill>
          <bgColor theme="0" tint="-0.14996795556505021"/>
        </patternFill>
      </fill>
      <border>
        <left style="thin">
          <color auto="1"/>
        </left>
        <right style="thin">
          <color auto="1"/>
        </right>
        <top style="thin">
          <color auto="1"/>
        </top>
        <bottom style="thin">
          <color auto="1"/>
        </bottom>
      </border>
    </dxf>
    <dxf>
      <font>
        <b val="0"/>
        <i val="0"/>
        <color theme="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0" tint="-0.14996795556505021"/>
        </patternFill>
      </fill>
    </dxf>
    <dxf>
      <font>
        <b val="0"/>
        <i val="0"/>
        <color theme="1"/>
      </font>
      <fill>
        <patternFill>
          <bgColor theme="0"/>
        </patternFill>
      </fill>
      <border>
        <left style="thin">
          <color auto="1"/>
        </left>
        <right style="thin">
          <color auto="1"/>
        </right>
        <top style="thin">
          <color auto="1"/>
        </top>
        <bottom style="thin">
          <color auto="1"/>
        </bottom>
      </border>
    </dxf>
    <dxf>
      <font>
        <color rgb="FF9C0006"/>
      </font>
    </dxf>
    <dxf>
      <font>
        <color rgb="FF9C0006"/>
      </font>
    </dxf>
    <dxf>
      <font>
        <color rgb="FF9C0006"/>
      </font>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4"/>
  <sheetViews>
    <sheetView zoomScaleNormal="100" workbookViewId="0">
      <selection activeCell="B6" sqref="B6"/>
    </sheetView>
  </sheetViews>
  <sheetFormatPr defaultColWidth="9.1796875" defaultRowHeight="13"/>
  <cols>
    <col min="1" max="1" width="5.453125" style="4" customWidth="1"/>
    <col min="2" max="2" width="100.453125" style="3" customWidth="1"/>
    <col min="3" max="6" width="9.1796875" style="4"/>
    <col min="7" max="9" width="14.453125" style="4" customWidth="1"/>
    <col min="10" max="16384" width="9.1796875" style="4"/>
  </cols>
  <sheetData>
    <row r="1" spans="2:5" ht="30" customHeight="1"/>
    <row r="2" spans="2:5" ht="30" customHeight="1">
      <c r="B2" s="5" t="s">
        <v>410</v>
      </c>
      <c r="C2" s="6"/>
      <c r="D2" s="6"/>
      <c r="E2" s="7"/>
    </row>
    <row r="3" spans="2:5" ht="45" customHeight="1">
      <c r="B3" s="8" t="s">
        <v>453</v>
      </c>
    </row>
    <row r="4" spans="2:5" ht="30" customHeight="1">
      <c r="B4" s="9" t="s">
        <v>411</v>
      </c>
      <c r="C4" s="10"/>
      <c r="D4" s="10"/>
    </row>
    <row r="5" spans="2:5" ht="90" customHeight="1">
      <c r="B5" s="9" t="s">
        <v>412</v>
      </c>
    </row>
    <row r="6" spans="2:5" ht="30" customHeight="1">
      <c r="C6" s="7"/>
      <c r="D6" s="7"/>
    </row>
    <row r="7" spans="2:5" ht="30" customHeight="1">
      <c r="B7" s="4"/>
      <c r="C7" s="7"/>
      <c r="D7" s="7"/>
    </row>
    <row r="8" spans="2:5" ht="30" customHeight="1">
      <c r="C8" s="7"/>
      <c r="D8" s="7"/>
    </row>
    <row r="9" spans="2:5" ht="30" customHeight="1">
      <c r="C9" s="7"/>
      <c r="D9" s="7"/>
    </row>
    <row r="10" spans="2:5" ht="30" customHeight="1">
      <c r="C10" s="7"/>
      <c r="D10" s="7"/>
    </row>
    <row r="11" spans="2:5" ht="30" customHeight="1"/>
    <row r="12" spans="2:5" ht="30" customHeight="1">
      <c r="C12" s="7"/>
      <c r="D12" s="7"/>
    </row>
    <row r="13" spans="2:5" ht="30" customHeight="1"/>
    <row r="14" spans="2:5" ht="30" customHeight="1"/>
  </sheetData>
  <sheetProtection algorithmName="SHA-512" hashValue="eKt8hkrt6y5tC0KFgfPgMDGAEiKrfOWFVqaxAfB0sRmhj/7/b9QlcqaQQ+zK6dk+udeCmpLIu+0EzirqQwrXvg==" saltValue="4eybkhANHExVkf+U8HuESg==" spinCount="100000" sheet="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R167"/>
  <sheetViews>
    <sheetView zoomScaleNormal="100" workbookViewId="0">
      <selection activeCell="O17" sqref="O17"/>
    </sheetView>
  </sheetViews>
  <sheetFormatPr defaultColWidth="9.1796875" defaultRowHeight="18.5" zeroHeight="1"/>
  <cols>
    <col min="1" max="1" width="5.453125" style="12" customWidth="1"/>
    <col min="2" max="2" width="6.453125" style="119" customWidth="1"/>
    <col min="3" max="3" width="19.453125" style="12" customWidth="1"/>
    <col min="4" max="4" width="12" style="12" customWidth="1"/>
    <col min="5" max="19" width="9.453125" style="12" customWidth="1"/>
    <col min="20" max="20" width="9.453125" style="120" customWidth="1"/>
    <col min="21" max="40" width="9.453125" style="12" customWidth="1"/>
    <col min="41" max="41" width="9.453125" style="12" hidden="1" customWidth="1"/>
    <col min="42" max="42" width="9.81640625" style="12" hidden="1" customWidth="1"/>
    <col min="43" max="43" width="14.453125" style="100" hidden="1" customWidth="1"/>
    <col min="44" max="60" width="40.453125" style="101" hidden="1" customWidth="1"/>
    <col min="61" max="61" width="40.453125" style="35" hidden="1" customWidth="1"/>
    <col min="62" max="63" width="22.453125" style="12" hidden="1" customWidth="1"/>
    <col min="64" max="64" width="9.1796875" style="12" hidden="1" customWidth="1"/>
    <col min="65" max="16383" width="0" style="12" hidden="1" customWidth="1"/>
    <col min="16384" max="16384" width="9.1796875" style="12"/>
  </cols>
  <sheetData>
    <row r="1" spans="1:63">
      <c r="B1" s="12"/>
      <c r="T1" s="12"/>
      <c r="Z1" s="162"/>
      <c r="AA1" s="162"/>
      <c r="AB1" s="162"/>
      <c r="AC1" s="162"/>
      <c r="AD1" s="162"/>
      <c r="AE1" s="162"/>
      <c r="AF1" s="162"/>
      <c r="AG1" s="162"/>
      <c r="AH1" s="162"/>
      <c r="AI1" s="162"/>
      <c r="AJ1" s="162"/>
      <c r="AK1" s="162"/>
      <c r="AL1" s="162"/>
      <c r="AM1" s="162"/>
      <c r="AN1" s="162"/>
      <c r="AO1" s="162"/>
      <c r="AP1" s="162"/>
      <c r="AQ1" s="163"/>
    </row>
    <row r="2" spans="1:63">
      <c r="B2" s="165" t="s">
        <v>396</v>
      </c>
      <c r="C2" s="165"/>
      <c r="D2" s="165"/>
      <c r="E2" s="165"/>
      <c r="F2" s="165"/>
      <c r="G2" s="165"/>
      <c r="H2" s="165"/>
      <c r="I2" s="165"/>
      <c r="J2" s="165"/>
      <c r="K2" s="165"/>
      <c r="L2" s="165"/>
      <c r="M2" s="165"/>
      <c r="N2" s="165"/>
      <c r="O2" s="165"/>
      <c r="P2" s="165"/>
      <c r="Q2" s="165"/>
      <c r="R2" s="165"/>
      <c r="S2" s="165"/>
      <c r="T2" s="165"/>
      <c r="U2" s="165"/>
      <c r="V2" s="165"/>
      <c r="W2" s="165"/>
      <c r="X2" s="165"/>
      <c r="Y2" s="158"/>
      <c r="Z2" s="164"/>
      <c r="AA2" s="164"/>
      <c r="AB2" s="164"/>
      <c r="AC2" s="164"/>
      <c r="AD2" s="164"/>
      <c r="AE2" s="164"/>
      <c r="AF2" s="164"/>
      <c r="AG2" s="164"/>
      <c r="AH2" s="164"/>
      <c r="AI2" s="164"/>
      <c r="AJ2" s="164"/>
      <c r="AK2" s="164"/>
      <c r="AL2" s="164"/>
      <c r="AM2" s="164"/>
      <c r="AN2" s="164"/>
      <c r="AO2" s="164"/>
      <c r="AP2" s="162"/>
      <c r="AQ2" s="163"/>
    </row>
    <row r="3" spans="1:63" s="35" customFormat="1" ht="24" customHeight="1">
      <c r="A3" s="35" t="s">
        <v>395</v>
      </c>
      <c r="B3" s="168" t="s">
        <v>59</v>
      </c>
      <c r="C3" s="168"/>
      <c r="D3" s="167"/>
      <c r="E3" s="167"/>
      <c r="F3" s="167"/>
      <c r="G3" s="167"/>
      <c r="H3" s="167"/>
      <c r="I3" s="167"/>
      <c r="J3" s="167"/>
      <c r="K3" s="167"/>
      <c r="L3" s="167"/>
      <c r="M3" s="169" t="s">
        <v>420</v>
      </c>
      <c r="N3" s="169"/>
      <c r="O3" s="169"/>
      <c r="P3" s="166"/>
      <c r="Q3" s="166"/>
      <c r="R3" s="166"/>
      <c r="S3" s="166"/>
      <c r="T3" s="166"/>
      <c r="U3" s="166"/>
      <c r="V3" s="166"/>
      <c r="W3" s="166"/>
      <c r="X3" s="166"/>
      <c r="Y3" s="159"/>
      <c r="Z3" s="159"/>
      <c r="AA3" s="159"/>
      <c r="AB3" s="159"/>
      <c r="AC3" s="159"/>
      <c r="AD3" s="159"/>
      <c r="AE3" s="159"/>
      <c r="AF3" s="159"/>
      <c r="AG3" s="159"/>
      <c r="AH3" s="159"/>
      <c r="AI3" s="159"/>
      <c r="AJ3" s="159"/>
      <c r="AK3" s="159"/>
      <c r="AL3" s="159"/>
      <c r="AM3" s="159"/>
      <c r="AN3" s="159"/>
      <c r="AO3" s="159"/>
      <c r="AP3" s="162"/>
      <c r="AQ3" s="162"/>
      <c r="AR3" s="12"/>
      <c r="AT3" s="101"/>
      <c r="AU3" s="101"/>
      <c r="AV3" s="101"/>
      <c r="AW3" s="101"/>
      <c r="AX3" s="101"/>
      <c r="AY3" s="101"/>
      <c r="AZ3" s="101"/>
      <c r="BA3" s="101"/>
      <c r="BB3" s="101"/>
      <c r="BC3" s="101"/>
      <c r="BD3" s="101"/>
      <c r="BE3" s="101"/>
      <c r="BF3" s="101"/>
      <c r="BG3" s="101"/>
      <c r="BH3" s="101"/>
      <c r="BI3" s="101"/>
      <c r="BJ3" s="101"/>
      <c r="BK3" s="101"/>
    </row>
    <row r="4" spans="1:63" s="35" customFormat="1" ht="24" customHeight="1">
      <c r="B4" s="168" t="s">
        <v>60</v>
      </c>
      <c r="C4" s="168"/>
      <c r="D4" s="167"/>
      <c r="E4" s="167"/>
      <c r="F4" s="167"/>
      <c r="G4" s="167"/>
      <c r="H4" s="167"/>
      <c r="I4" s="167"/>
      <c r="J4" s="167"/>
      <c r="K4" s="167"/>
      <c r="L4" s="167"/>
      <c r="M4" s="168" t="s">
        <v>63</v>
      </c>
      <c r="N4" s="168"/>
      <c r="O4" s="168"/>
      <c r="P4" s="167"/>
      <c r="Q4" s="167"/>
      <c r="R4" s="167"/>
      <c r="S4" s="167"/>
      <c r="T4" s="167"/>
      <c r="U4" s="167"/>
      <c r="V4" s="167"/>
      <c r="W4" s="167"/>
      <c r="X4" s="167"/>
      <c r="Y4" s="160"/>
      <c r="Z4" s="160"/>
      <c r="AA4" s="160"/>
      <c r="AB4" s="160"/>
      <c r="AC4" s="160"/>
      <c r="AD4" s="160"/>
      <c r="AE4" s="160"/>
      <c r="AF4" s="160"/>
      <c r="AG4" s="160"/>
      <c r="AH4" s="160"/>
      <c r="AI4" s="160"/>
      <c r="AJ4" s="160"/>
      <c r="AK4" s="160"/>
      <c r="AL4" s="160"/>
      <c r="AM4" s="160"/>
      <c r="AN4" s="160"/>
      <c r="AO4" s="160"/>
      <c r="AP4" s="162"/>
      <c r="AQ4" s="162"/>
      <c r="AR4" s="12"/>
      <c r="AT4" s="101"/>
      <c r="AU4" s="101"/>
      <c r="AV4" s="101"/>
      <c r="AW4" s="101"/>
      <c r="AX4" s="101"/>
      <c r="AY4" s="101"/>
      <c r="AZ4" s="101"/>
      <c r="BA4" s="101"/>
      <c r="BB4" s="101"/>
      <c r="BC4" s="101"/>
      <c r="BD4" s="101"/>
      <c r="BE4" s="101"/>
      <c r="BF4" s="101"/>
      <c r="BG4" s="101"/>
      <c r="BH4" s="101"/>
      <c r="BI4" s="101"/>
      <c r="BJ4" s="101"/>
      <c r="BK4" s="101"/>
    </row>
    <row r="5" spans="1:63" s="35" customFormat="1" ht="24" customHeight="1">
      <c r="B5" s="168" t="s">
        <v>61</v>
      </c>
      <c r="C5" s="168"/>
      <c r="D5" s="167"/>
      <c r="E5" s="167"/>
      <c r="F5" s="167"/>
      <c r="G5" s="167"/>
      <c r="H5" s="167"/>
      <c r="I5" s="167"/>
      <c r="J5" s="167"/>
      <c r="K5" s="167"/>
      <c r="L5" s="167"/>
      <c r="M5" s="169" t="s">
        <v>413</v>
      </c>
      <c r="N5" s="169"/>
      <c r="O5" s="169"/>
      <c r="P5" s="166"/>
      <c r="Q5" s="166"/>
      <c r="R5" s="166"/>
      <c r="S5" s="166"/>
      <c r="T5" s="166"/>
      <c r="U5" s="166"/>
      <c r="V5" s="166"/>
      <c r="W5" s="166"/>
      <c r="X5" s="166"/>
      <c r="Y5" s="159"/>
      <c r="Z5" s="159"/>
      <c r="AA5" s="159"/>
      <c r="AB5" s="159"/>
      <c r="AC5" s="159"/>
      <c r="AD5" s="159"/>
      <c r="AE5" s="159"/>
      <c r="AF5" s="159"/>
      <c r="AG5" s="159"/>
      <c r="AH5" s="159"/>
      <c r="AI5" s="159"/>
      <c r="AJ5" s="159"/>
      <c r="AK5" s="159"/>
      <c r="AL5" s="159"/>
      <c r="AM5" s="159"/>
      <c r="AN5" s="159"/>
      <c r="AO5" s="159"/>
      <c r="AP5" s="162"/>
      <c r="AQ5" s="162"/>
      <c r="AR5" s="12"/>
      <c r="AT5" s="101"/>
      <c r="AU5" s="101"/>
      <c r="AV5" s="101"/>
      <c r="AW5" s="101"/>
      <c r="AX5" s="101"/>
      <c r="AY5" s="101"/>
      <c r="AZ5" s="101"/>
      <c r="BA5" s="101"/>
      <c r="BB5" s="101"/>
      <c r="BC5" s="101"/>
      <c r="BD5" s="101"/>
      <c r="BE5" s="101"/>
      <c r="BF5" s="101"/>
      <c r="BG5" s="101"/>
      <c r="BH5" s="101"/>
      <c r="BI5" s="101"/>
      <c r="BJ5" s="101"/>
      <c r="BK5" s="101"/>
    </row>
    <row r="6" spans="1:63" s="35" customFormat="1" ht="24" customHeight="1">
      <c r="B6" s="169" t="s">
        <v>394</v>
      </c>
      <c r="C6" s="169"/>
      <c r="D6" s="171"/>
      <c r="E6" s="171"/>
      <c r="F6" s="171"/>
      <c r="G6" s="171"/>
      <c r="H6" s="171"/>
      <c r="I6" s="171"/>
      <c r="J6" s="171"/>
      <c r="K6" s="171"/>
      <c r="L6" s="171"/>
      <c r="M6" s="168" t="s">
        <v>62</v>
      </c>
      <c r="N6" s="168"/>
      <c r="O6" s="168"/>
      <c r="P6" s="170" t="s">
        <v>451</v>
      </c>
      <c r="Q6" s="170"/>
      <c r="R6" s="170"/>
      <c r="S6" s="170"/>
      <c r="T6" s="170"/>
      <c r="U6" s="170"/>
      <c r="V6" s="170"/>
      <c r="W6" s="170"/>
      <c r="X6" s="170"/>
      <c r="Y6" s="161"/>
      <c r="Z6" s="161"/>
      <c r="AA6" s="161"/>
      <c r="AB6" s="161"/>
      <c r="AC6" s="161"/>
      <c r="AD6" s="161"/>
      <c r="AE6" s="161"/>
      <c r="AF6" s="161"/>
      <c r="AG6" s="161"/>
      <c r="AH6" s="161"/>
      <c r="AI6" s="161"/>
      <c r="AJ6" s="161"/>
      <c r="AK6" s="161"/>
      <c r="AL6" s="161"/>
      <c r="AM6" s="161"/>
      <c r="AN6" s="161"/>
      <c r="AO6" s="161"/>
      <c r="AP6" s="162"/>
      <c r="AQ6" s="162"/>
      <c r="AR6" s="12"/>
      <c r="AT6" s="101"/>
      <c r="AU6" s="101"/>
      <c r="AV6" s="101"/>
      <c r="AW6" s="101"/>
      <c r="AX6" s="101"/>
      <c r="AY6" s="101"/>
      <c r="AZ6" s="101"/>
      <c r="BA6" s="101"/>
      <c r="BB6" s="101"/>
      <c r="BC6" s="101"/>
      <c r="BD6" s="101"/>
      <c r="BE6" s="101"/>
      <c r="BF6" s="101"/>
      <c r="BG6" s="101"/>
      <c r="BH6" s="101"/>
      <c r="BI6" s="101"/>
      <c r="BJ6" s="101"/>
      <c r="BK6" s="101"/>
    </row>
    <row r="7" spans="1:63" s="35" customFormat="1" ht="24" customHeight="1">
      <c r="B7" s="169" t="s">
        <v>414</v>
      </c>
      <c r="C7" s="169"/>
      <c r="D7" s="170" t="s">
        <v>452</v>
      </c>
      <c r="E7" s="170"/>
      <c r="F7" s="170"/>
      <c r="G7" s="170"/>
      <c r="H7" s="170"/>
      <c r="I7" s="170"/>
      <c r="J7" s="170"/>
      <c r="K7" s="170"/>
      <c r="L7" s="170"/>
      <c r="M7" s="168"/>
      <c r="N7" s="168"/>
      <c r="O7" s="168"/>
      <c r="P7" s="168"/>
      <c r="Q7" s="168"/>
      <c r="R7" s="168"/>
      <c r="S7" s="168"/>
      <c r="T7" s="168"/>
      <c r="U7" s="168"/>
      <c r="V7" s="168"/>
      <c r="W7" s="168"/>
      <c r="X7" s="168"/>
      <c r="Y7" s="161"/>
      <c r="Z7" s="161"/>
      <c r="AA7" s="161"/>
      <c r="AB7" s="161"/>
      <c r="AC7" s="161"/>
      <c r="AD7" s="161"/>
      <c r="AE7" s="161"/>
      <c r="AF7" s="161"/>
      <c r="AG7" s="161"/>
      <c r="AH7" s="161"/>
      <c r="AI7" s="161"/>
      <c r="AJ7" s="161"/>
      <c r="AK7" s="161"/>
      <c r="AL7" s="161"/>
      <c r="AM7" s="161"/>
      <c r="AN7" s="161"/>
      <c r="AO7" s="161"/>
      <c r="AP7" s="162"/>
      <c r="AQ7" s="162"/>
      <c r="AR7" s="12"/>
      <c r="AT7" s="101"/>
      <c r="AU7" s="101"/>
      <c r="AV7" s="101"/>
      <c r="AW7" s="101"/>
      <c r="AX7" s="101"/>
      <c r="AY7" s="101"/>
      <c r="AZ7" s="101"/>
      <c r="BA7" s="101"/>
      <c r="BB7" s="101"/>
      <c r="BC7" s="101"/>
      <c r="BD7" s="101"/>
      <c r="BE7" s="101"/>
      <c r="BF7" s="101"/>
      <c r="BG7" s="101"/>
      <c r="BH7" s="101"/>
      <c r="BI7" s="101"/>
      <c r="BJ7" s="101"/>
      <c r="BK7" s="101"/>
    </row>
    <row r="8" spans="1:63">
      <c r="B8" s="12"/>
      <c r="T8" s="12"/>
      <c r="Y8" s="157"/>
      <c r="Z8" s="162"/>
      <c r="AA8" s="162"/>
      <c r="AB8" s="162"/>
      <c r="AC8" s="162"/>
      <c r="AD8" s="162"/>
      <c r="AE8" s="162"/>
      <c r="AF8" s="162"/>
      <c r="AG8" s="162"/>
      <c r="AH8" s="162"/>
      <c r="AI8" s="162"/>
      <c r="AJ8" s="162"/>
      <c r="AK8" s="162"/>
      <c r="AL8" s="162"/>
      <c r="AM8" s="162"/>
      <c r="AN8" s="162"/>
      <c r="AO8" s="162"/>
      <c r="AP8" s="162"/>
      <c r="AQ8" s="163"/>
    </row>
    <row r="9" spans="1:63" ht="15" customHeight="1">
      <c r="B9" s="165" t="s">
        <v>101</v>
      </c>
      <c r="C9" s="165"/>
      <c r="D9" s="165"/>
      <c r="E9" s="165"/>
      <c r="F9" s="165"/>
      <c r="G9" s="165"/>
      <c r="H9" s="165"/>
      <c r="I9" s="165"/>
      <c r="J9" s="165"/>
      <c r="K9" s="165"/>
      <c r="L9" s="165"/>
      <c r="M9" s="165"/>
      <c r="N9" s="165"/>
      <c r="O9" s="165"/>
      <c r="P9" s="165"/>
      <c r="Q9" s="165"/>
      <c r="R9" s="165"/>
      <c r="S9" s="165"/>
      <c r="T9" s="165"/>
      <c r="U9" s="165"/>
      <c r="V9" s="165"/>
      <c r="W9" s="165"/>
      <c r="X9" s="165"/>
      <c r="Y9" s="149"/>
      <c r="Z9" s="156"/>
      <c r="AA9" s="156"/>
      <c r="AB9" s="156"/>
      <c r="AC9" s="156"/>
      <c r="AD9" s="156"/>
      <c r="AE9" s="156"/>
      <c r="AF9" s="156"/>
      <c r="AG9" s="156"/>
      <c r="AH9" s="156"/>
      <c r="AI9" s="156"/>
      <c r="AJ9" s="156"/>
      <c r="AK9" s="156"/>
      <c r="AL9" s="156"/>
      <c r="AM9" s="156"/>
      <c r="AN9" s="164"/>
      <c r="AO9" s="164"/>
      <c r="AP9" s="162"/>
      <c r="AQ9" s="160"/>
      <c r="AR9" s="151"/>
      <c r="AS9" s="151"/>
    </row>
    <row r="10" spans="1:63">
      <c r="B10" s="102" t="s">
        <v>419</v>
      </c>
      <c r="C10" s="102"/>
      <c r="D10" s="102"/>
      <c r="E10" s="102"/>
      <c r="F10" s="102"/>
      <c r="G10" s="102"/>
      <c r="K10" s="12" t="str">
        <f>IF(AND(LEN(D6)=9,D6&lt;&gt;"000000000"),"No, the prime DUNS number satisfies the data entry criteria.","Yes, the prime DUNS number fails to satisfy the data entry criteria. Use leading zeroes if necessary.")</f>
        <v>Yes, the prime DUNS number fails to satisfy the data entry criteria. Use leading zeroes if necessary.</v>
      </c>
      <c r="L10" s="102"/>
      <c r="M10" s="102"/>
      <c r="N10" s="102"/>
      <c r="O10" s="102"/>
      <c r="P10" s="102"/>
      <c r="Q10" s="102"/>
      <c r="R10" s="102"/>
      <c r="S10" s="102"/>
      <c r="T10" s="102"/>
      <c r="Z10" s="162"/>
      <c r="AA10" s="162"/>
      <c r="AB10" s="162"/>
      <c r="AC10" s="162"/>
      <c r="AD10" s="162"/>
      <c r="AE10" s="162"/>
      <c r="AF10" s="162"/>
      <c r="AG10" s="162"/>
      <c r="AH10" s="162"/>
      <c r="AI10" s="162"/>
      <c r="AJ10" s="162"/>
      <c r="AK10" s="162"/>
      <c r="AL10" s="162"/>
      <c r="AM10" s="162"/>
      <c r="AN10" s="162"/>
      <c r="AO10" s="162"/>
      <c r="AP10" s="162"/>
      <c r="AQ10" s="163"/>
    </row>
    <row r="11" spans="1:63">
      <c r="B11" s="102"/>
      <c r="C11" s="102"/>
      <c r="D11" s="102"/>
      <c r="E11" s="102"/>
      <c r="F11" s="102"/>
      <c r="G11" s="102"/>
      <c r="L11" s="102"/>
      <c r="M11" s="102"/>
      <c r="N11" s="102"/>
      <c r="O11" s="102"/>
      <c r="P11" s="102"/>
      <c r="Q11" s="102"/>
      <c r="R11" s="102"/>
      <c r="S11" s="102"/>
      <c r="T11" s="102"/>
    </row>
    <row r="12" spans="1:63">
      <c r="B12" s="172" t="s">
        <v>448</v>
      </c>
      <c r="C12" s="172"/>
      <c r="D12" s="172"/>
      <c r="E12" s="172"/>
      <c r="F12" s="172"/>
      <c r="G12" s="172"/>
      <c r="K12" s="102" t="str">
        <f>IF('Budget Template'!$D$28&gt;0, "No, the program management budget has been entered.", "Yes, the program management budget still need to be entered in Intervention 1.")</f>
        <v>Yes, the program management budget still need to be entered in Intervention 1.</v>
      </c>
      <c r="L12" s="102"/>
      <c r="M12" s="102"/>
      <c r="N12" s="102"/>
      <c r="O12" s="102"/>
      <c r="P12" s="102"/>
      <c r="Q12" s="102"/>
      <c r="R12" s="102"/>
      <c r="S12" s="102"/>
      <c r="T12" s="102"/>
    </row>
    <row r="13" spans="1:63">
      <c r="B13" s="102"/>
      <c r="C13" s="102"/>
      <c r="D13" s="102"/>
      <c r="E13" s="102"/>
      <c r="F13" s="102"/>
      <c r="G13" s="102"/>
      <c r="T13" s="12"/>
    </row>
    <row r="14" spans="1:63">
      <c r="B14" s="174" t="s">
        <v>408</v>
      </c>
      <c r="C14" s="174"/>
      <c r="D14" s="174"/>
      <c r="E14" s="174"/>
      <c r="F14" s="174"/>
      <c r="G14" s="174"/>
      <c r="H14" s="174"/>
      <c r="I14" s="174"/>
      <c r="J14" s="174"/>
      <c r="K14" s="103" t="str">
        <f>IF(COUNTIF(E17:X17,"x")&gt;0,"Yes, there are intervention(s) that have not been fully defined. This will cause an error when uploading.", "No, all interventions have been fully defined.")</f>
        <v>No, all interventions have been fully defined.</v>
      </c>
      <c r="L14" s="102"/>
      <c r="M14" s="102"/>
      <c r="N14" s="102"/>
      <c r="O14" s="102"/>
      <c r="P14" s="102"/>
      <c r="Q14" s="102"/>
      <c r="R14" s="102"/>
      <c r="S14" s="102"/>
      <c r="T14" s="102"/>
    </row>
    <row r="15" spans="1:63">
      <c r="B15" s="12"/>
      <c r="L15" s="83"/>
      <c r="T15" s="12"/>
    </row>
    <row r="16" spans="1:63">
      <c r="B16" s="173" t="s">
        <v>407</v>
      </c>
      <c r="C16" s="173"/>
      <c r="D16" s="173"/>
      <c r="E16" s="104">
        <v>1</v>
      </c>
      <c r="F16" s="104">
        <v>2</v>
      </c>
      <c r="G16" s="104">
        <v>3</v>
      </c>
      <c r="H16" s="104">
        <v>4</v>
      </c>
      <c r="I16" s="104">
        <v>5</v>
      </c>
      <c r="J16" s="104">
        <v>6</v>
      </c>
      <c r="K16" s="104">
        <v>7</v>
      </c>
      <c r="L16" s="104">
        <v>8</v>
      </c>
      <c r="M16" s="104">
        <v>9</v>
      </c>
      <c r="N16" s="104">
        <v>10</v>
      </c>
      <c r="O16" s="104">
        <v>11</v>
      </c>
      <c r="P16" s="104">
        <v>12</v>
      </c>
      <c r="Q16" s="104">
        <v>13</v>
      </c>
      <c r="R16" s="104">
        <v>14</v>
      </c>
      <c r="S16" s="104">
        <v>15</v>
      </c>
      <c r="T16" s="104">
        <v>16</v>
      </c>
      <c r="U16" s="104">
        <v>17</v>
      </c>
      <c r="V16" s="104">
        <v>18</v>
      </c>
      <c r="W16" s="104">
        <v>19</v>
      </c>
      <c r="X16" s="104">
        <v>20</v>
      </c>
      <c r="Y16" s="104">
        <v>21</v>
      </c>
      <c r="Z16" s="104">
        <v>22</v>
      </c>
      <c r="AA16" s="104">
        <v>23</v>
      </c>
      <c r="AB16" s="104">
        <v>24</v>
      </c>
      <c r="AC16" s="104">
        <v>25</v>
      </c>
      <c r="AD16" s="104">
        <v>26</v>
      </c>
      <c r="AE16" s="104">
        <v>27</v>
      </c>
      <c r="AF16" s="104">
        <v>28</v>
      </c>
      <c r="AG16" s="104">
        <v>29</v>
      </c>
      <c r="AH16" s="104">
        <v>30</v>
      </c>
      <c r="AI16" s="104">
        <v>31</v>
      </c>
      <c r="AJ16" s="104">
        <v>32</v>
      </c>
      <c r="AK16" s="104">
        <v>33</v>
      </c>
      <c r="AL16" s="104">
        <v>34</v>
      </c>
      <c r="AM16" s="104">
        <v>35</v>
      </c>
    </row>
    <row r="17" spans="2:41">
      <c r="B17" s="173"/>
      <c r="C17" s="173"/>
      <c r="D17" s="173"/>
      <c r="E17" s="105" t="str">
        <f>IF(AND('Budget Template'!D28&gt;0,OR('Budget Template'!D4="",'Budget Template'!D5="")),"X","")</f>
        <v/>
      </c>
      <c r="F17" s="105" t="str">
        <f t="shared" ref="F17:X17" si="0">IF(OR(F50="x",F51="x"),"X","")</f>
        <v/>
      </c>
      <c r="G17" s="105" t="str">
        <f t="shared" si="0"/>
        <v/>
      </c>
      <c r="H17" s="105" t="str">
        <f t="shared" si="0"/>
        <v/>
      </c>
      <c r="I17" s="105" t="str">
        <f t="shared" si="0"/>
        <v/>
      </c>
      <c r="J17" s="105" t="str">
        <f t="shared" si="0"/>
        <v/>
      </c>
      <c r="K17" s="105" t="str">
        <f t="shared" si="0"/>
        <v/>
      </c>
      <c r="L17" s="105" t="str">
        <f t="shared" si="0"/>
        <v/>
      </c>
      <c r="M17" s="105" t="str">
        <f t="shared" si="0"/>
        <v/>
      </c>
      <c r="N17" s="105" t="str">
        <f t="shared" si="0"/>
        <v/>
      </c>
      <c r="O17" s="105" t="str">
        <f t="shared" si="0"/>
        <v/>
      </c>
      <c r="P17" s="105" t="str">
        <f t="shared" si="0"/>
        <v/>
      </c>
      <c r="Q17" s="105" t="str">
        <f t="shared" si="0"/>
        <v/>
      </c>
      <c r="R17" s="105" t="str">
        <f t="shared" si="0"/>
        <v/>
      </c>
      <c r="S17" s="105" t="str">
        <f t="shared" si="0"/>
        <v/>
      </c>
      <c r="T17" s="105" t="str">
        <f t="shared" si="0"/>
        <v/>
      </c>
      <c r="U17" s="105" t="str">
        <f t="shared" si="0"/>
        <v/>
      </c>
      <c r="V17" s="105" t="str">
        <f t="shared" si="0"/>
        <v/>
      </c>
      <c r="W17" s="105" t="str">
        <f t="shared" si="0"/>
        <v/>
      </c>
      <c r="X17" s="105" t="str">
        <f t="shared" si="0"/>
        <v/>
      </c>
      <c r="Y17" s="105" t="str">
        <f t="shared" ref="Y17:AM17" si="1">IF(OR(Y50="x",Y51="x"),"X","")</f>
        <v/>
      </c>
      <c r="Z17" s="105" t="str">
        <f t="shared" si="1"/>
        <v/>
      </c>
      <c r="AA17" s="105" t="str">
        <f t="shared" si="1"/>
        <v/>
      </c>
      <c r="AB17" s="105" t="str">
        <f t="shared" si="1"/>
        <v/>
      </c>
      <c r="AC17" s="105" t="str">
        <f t="shared" si="1"/>
        <v/>
      </c>
      <c r="AD17" s="105" t="str">
        <f t="shared" si="1"/>
        <v/>
      </c>
      <c r="AE17" s="105" t="str">
        <f t="shared" si="1"/>
        <v/>
      </c>
      <c r="AF17" s="105" t="str">
        <f t="shared" si="1"/>
        <v/>
      </c>
      <c r="AG17" s="105" t="str">
        <f t="shared" si="1"/>
        <v/>
      </c>
      <c r="AH17" s="105" t="str">
        <f t="shared" si="1"/>
        <v/>
      </c>
      <c r="AI17" s="105" t="str">
        <f t="shared" si="1"/>
        <v/>
      </c>
      <c r="AJ17" s="105" t="str">
        <f t="shared" si="1"/>
        <v/>
      </c>
      <c r="AK17" s="105" t="str">
        <f t="shared" si="1"/>
        <v/>
      </c>
      <c r="AL17" s="105" t="str">
        <f t="shared" si="1"/>
        <v/>
      </c>
      <c r="AM17" s="105" t="str">
        <f t="shared" si="1"/>
        <v/>
      </c>
    </row>
    <row r="18" spans="2:41">
      <c r="B18" s="12"/>
      <c r="T18" s="12"/>
    </row>
    <row r="19" spans="2:41">
      <c r="B19" s="12" t="s">
        <v>397</v>
      </c>
      <c r="K19" s="103" t="str">
        <f>IF(COUNTIF(E22:X22,"X")&gt;0,"Yes, very unlikely combinations have been selected. This will produce a warning when uploading.", "No, there are not any very unlikely combinations that have been selected.")</f>
        <v>No, there are not any very unlikely combinations that have been selected.</v>
      </c>
      <c r="L19" s="102"/>
      <c r="M19" s="102"/>
      <c r="N19" s="102"/>
      <c r="O19" s="102"/>
      <c r="P19" s="102"/>
      <c r="Q19" s="102"/>
      <c r="R19" s="102"/>
      <c r="S19" s="102"/>
      <c r="T19" s="102"/>
    </row>
    <row r="20" spans="2:41">
      <c r="B20" s="12"/>
      <c r="T20" s="12"/>
    </row>
    <row r="21" spans="2:41">
      <c r="B21" s="173" t="s">
        <v>398</v>
      </c>
      <c r="C21" s="173"/>
      <c r="D21" s="173"/>
      <c r="E21" s="104">
        <v>1</v>
      </c>
      <c r="F21" s="104">
        <v>2</v>
      </c>
      <c r="G21" s="104">
        <v>3</v>
      </c>
      <c r="H21" s="104">
        <v>4</v>
      </c>
      <c r="I21" s="104">
        <v>5</v>
      </c>
      <c r="J21" s="104">
        <v>6</v>
      </c>
      <c r="K21" s="104">
        <v>7</v>
      </c>
      <c r="L21" s="104">
        <v>8</v>
      </c>
      <c r="M21" s="104">
        <v>9</v>
      </c>
      <c r="N21" s="104">
        <v>10</v>
      </c>
      <c r="O21" s="104">
        <v>11</v>
      </c>
      <c r="P21" s="104">
        <v>12</v>
      </c>
      <c r="Q21" s="104">
        <v>13</v>
      </c>
      <c r="R21" s="104">
        <v>14</v>
      </c>
      <c r="S21" s="104">
        <v>15</v>
      </c>
      <c r="T21" s="104">
        <v>16</v>
      </c>
      <c r="U21" s="104">
        <v>17</v>
      </c>
      <c r="V21" s="104">
        <v>18</v>
      </c>
      <c r="W21" s="104">
        <v>19</v>
      </c>
      <c r="X21" s="104">
        <v>20</v>
      </c>
      <c r="Y21" s="104">
        <v>21</v>
      </c>
      <c r="Z21" s="104">
        <v>22</v>
      </c>
      <c r="AA21" s="104">
        <v>23</v>
      </c>
      <c r="AB21" s="104">
        <v>24</v>
      </c>
      <c r="AC21" s="104">
        <v>25</v>
      </c>
      <c r="AD21" s="104">
        <v>26</v>
      </c>
      <c r="AE21" s="104">
        <v>27</v>
      </c>
      <c r="AF21" s="104">
        <v>28</v>
      </c>
      <c r="AG21" s="104">
        <v>29</v>
      </c>
      <c r="AH21" s="104">
        <v>30</v>
      </c>
      <c r="AI21" s="104">
        <v>31</v>
      </c>
      <c r="AJ21" s="104">
        <v>32</v>
      </c>
      <c r="AK21" s="104">
        <v>33</v>
      </c>
      <c r="AL21" s="104">
        <v>34</v>
      </c>
      <c r="AM21" s="104">
        <v>35</v>
      </c>
      <c r="AN21" s="152"/>
      <c r="AO21" s="152"/>
    </row>
    <row r="22" spans="2:41">
      <c r="B22" s="173"/>
      <c r="C22" s="173"/>
      <c r="D22" s="173"/>
      <c r="E22" s="105"/>
      <c r="F22" s="105" t="str">
        <f t="shared" ref="F22:X22" si="2">IF(F48&lt;&gt;0,"X","")</f>
        <v/>
      </c>
      <c r="G22" s="105" t="str">
        <f t="shared" si="2"/>
        <v/>
      </c>
      <c r="H22" s="105" t="str">
        <f t="shared" si="2"/>
        <v/>
      </c>
      <c r="I22" s="105" t="str">
        <f t="shared" si="2"/>
        <v/>
      </c>
      <c r="J22" s="105" t="str">
        <f t="shared" si="2"/>
        <v/>
      </c>
      <c r="K22" s="105" t="str">
        <f t="shared" si="2"/>
        <v/>
      </c>
      <c r="L22" s="105" t="str">
        <f t="shared" si="2"/>
        <v/>
      </c>
      <c r="M22" s="105" t="str">
        <f t="shared" si="2"/>
        <v/>
      </c>
      <c r="N22" s="105" t="str">
        <f t="shared" si="2"/>
        <v/>
      </c>
      <c r="O22" s="105" t="str">
        <f t="shared" si="2"/>
        <v/>
      </c>
      <c r="P22" s="105" t="str">
        <f t="shared" si="2"/>
        <v/>
      </c>
      <c r="Q22" s="105" t="str">
        <f t="shared" si="2"/>
        <v/>
      </c>
      <c r="R22" s="105" t="str">
        <f t="shared" si="2"/>
        <v/>
      </c>
      <c r="S22" s="105" t="str">
        <f t="shared" si="2"/>
        <v/>
      </c>
      <c r="T22" s="105" t="str">
        <f t="shared" si="2"/>
        <v/>
      </c>
      <c r="U22" s="105" t="str">
        <f t="shared" si="2"/>
        <v/>
      </c>
      <c r="V22" s="105" t="str">
        <f t="shared" si="2"/>
        <v/>
      </c>
      <c r="W22" s="105" t="str">
        <f t="shared" si="2"/>
        <v/>
      </c>
      <c r="X22" s="105" t="str">
        <f t="shared" si="2"/>
        <v/>
      </c>
      <c r="Y22" s="105" t="str">
        <f t="shared" ref="Y22:AM22" si="3">IF(Y48&lt;&gt;0,"X","")</f>
        <v/>
      </c>
      <c r="Z22" s="105" t="str">
        <f t="shared" si="3"/>
        <v/>
      </c>
      <c r="AA22" s="105" t="str">
        <f t="shared" si="3"/>
        <v/>
      </c>
      <c r="AB22" s="105" t="str">
        <f t="shared" si="3"/>
        <v/>
      </c>
      <c r="AC22" s="105" t="str">
        <f t="shared" si="3"/>
        <v/>
      </c>
      <c r="AD22" s="105" t="str">
        <f t="shared" si="3"/>
        <v/>
      </c>
      <c r="AE22" s="105" t="str">
        <f t="shared" si="3"/>
        <v/>
      </c>
      <c r="AF22" s="105" t="str">
        <f t="shared" si="3"/>
        <v/>
      </c>
      <c r="AG22" s="105" t="str">
        <f t="shared" si="3"/>
        <v/>
      </c>
      <c r="AH22" s="105" t="str">
        <f t="shared" si="3"/>
        <v/>
      </c>
      <c r="AI22" s="105" t="str">
        <f t="shared" si="3"/>
        <v/>
      </c>
      <c r="AJ22" s="105" t="str">
        <f t="shared" si="3"/>
        <v/>
      </c>
      <c r="AK22" s="105" t="str">
        <f t="shared" si="3"/>
        <v/>
      </c>
      <c r="AL22" s="105" t="str">
        <f t="shared" si="3"/>
        <v/>
      </c>
      <c r="AM22" s="105" t="str">
        <f t="shared" si="3"/>
        <v/>
      </c>
      <c r="AN22" s="153"/>
      <c r="AO22" s="153"/>
    </row>
    <row r="23" spans="2:41">
      <c r="B23" s="12"/>
      <c r="T23" s="12"/>
    </row>
    <row r="24" spans="2:41" hidden="1">
      <c r="B24" s="12" t="s">
        <v>449</v>
      </c>
      <c r="J24" s="13">
        <f>COUNTIF('Budget Template'!AM34:AM133,0)</f>
        <v>0</v>
      </c>
      <c r="K24" s="102" t="str">
        <f>IF(COUNTIF('Budget Template'!AM34:AM133,0)&gt;0,CONCATENATE("Yes, ", COUNTIF('Budget Template'!AM34:AM133,0)," row(s) have a zero-dollar budget. Assign a budget to all indicated subrecipient rows to avoid causing an error when uploading."), "No, every subrecipient has been assigned a non-zero budget.")</f>
        <v>No, every subrecipient has been assigned a non-zero budget.</v>
      </c>
      <c r="L24" s="102"/>
      <c r="M24" s="102"/>
      <c r="N24" s="102"/>
      <c r="O24" s="102"/>
      <c r="P24" s="102"/>
      <c r="Q24" s="102"/>
      <c r="R24" s="102"/>
      <c r="S24" s="102"/>
      <c r="T24" s="102"/>
    </row>
    <row r="25" spans="2:41" hidden="1">
      <c r="B25" s="12"/>
      <c r="J25" s="13"/>
      <c r="T25" s="12"/>
    </row>
    <row r="26" spans="2:41" hidden="1">
      <c r="B26" s="102" t="s">
        <v>450</v>
      </c>
      <c r="C26" s="102"/>
      <c r="D26" s="102"/>
      <c r="E26" s="102"/>
      <c r="F26" s="102"/>
      <c r="J26" s="13">
        <f>COUNTIFS('Budget Template'!AM34:AM133,"&gt;0",'Budget Template'!C34:C133,"")</f>
        <v>0</v>
      </c>
      <c r="K26" s="12" t="str">
        <f>IF(J26&gt;0,CONCATENATE("Yes, ", J26, " row(s) with a budget are missing a DUNS number. Please add it in to avoid causing an error when uploading."),"No, every subrecipient row with a budget contains a DUNS number.")</f>
        <v>No, every subrecipient row with a budget contains a DUNS number.</v>
      </c>
      <c r="T26" s="12"/>
    </row>
    <row r="27" spans="2:41" hidden="1">
      <c r="B27" s="102"/>
      <c r="C27" s="102" t="s">
        <v>399</v>
      </c>
      <c r="D27" s="102"/>
      <c r="E27" s="102"/>
      <c r="F27" s="102"/>
      <c r="J27" s="13">
        <f>COUNTIFS('Budget Template'!AM34:AM133,"&gt;0",'Budget Template'!B34:B133,"")</f>
        <v>0</v>
      </c>
      <c r="K27" s="12" t="str">
        <f>IF(J27&gt;0,CONCATENATE("Yes, ", J27, " row(s) with a budget are missing a subrecipient name. Please add it in to avoid causing an error when uploading."),"No, every subrecipient row with a budget contains a name.")</f>
        <v>No, every subrecipient row with a budget contains a name.</v>
      </c>
      <c r="T27" s="12"/>
    </row>
    <row r="28" spans="2:41" hidden="1">
      <c r="B28" s="102"/>
      <c r="C28" s="12" t="s">
        <v>424</v>
      </c>
      <c r="J28" s="13">
        <f>COUNTIFS('Budget Template'!AM34:AM133,"&gt;0",'Budget Template'!C34:C133,"",'Budget Template'!B34:B133,"")</f>
        <v>0</v>
      </c>
      <c r="K28" s="12" t="str">
        <f>IF(J28&gt;0,CONCATENATE("Yes, ", J28, " row(s) with a budget are missing a subrecipient name and DUNS number. Please add it in to avoid causing an error when uploading."),"No, there are not any subrecipient rows with a budget that are missing both a name and a DUNS number.")</f>
        <v>No, there are not any subrecipient rows with a budget that are missing both a name and a DUNS number.</v>
      </c>
      <c r="T28" s="12"/>
    </row>
    <row r="29" spans="2:41" hidden="1">
      <c r="B29" s="102"/>
      <c r="C29" s="12" t="s">
        <v>418</v>
      </c>
      <c r="J29" s="13">
        <f>COUNTIFS('Budget Template'!$AM$34:$AM$133,"&gt;0",'Budget Template'!$C$34:$C$133,"000000000")</f>
        <v>0</v>
      </c>
      <c r="K29" s="12" t="str">
        <f>IF(J29&gt;0,CONCATENATE("Yes, ", J29, " row(s) with a budget use 00000000 as a DUNS number. Please replace it with a valid DUNS number to avoid an error when uploading."),"No, every subrecipient row with a budget contains a DUNS number.")</f>
        <v>No, every subrecipient row with a budget contains a DUNS number.</v>
      </c>
      <c r="T29" s="12"/>
    </row>
    <row r="30" spans="2:41" hidden="1">
      <c r="B30" s="102"/>
      <c r="K30" s="106" t="s">
        <v>415</v>
      </c>
      <c r="L30" s="28" t="s">
        <v>416</v>
      </c>
      <c r="T30" s="12"/>
    </row>
    <row r="31" spans="2:41" hidden="1">
      <c r="B31" s="102"/>
      <c r="L31" s="28" t="s">
        <v>417</v>
      </c>
      <c r="T31" s="12"/>
    </row>
    <row r="32" spans="2:41" hidden="1">
      <c r="B32" s="102"/>
      <c r="L32" s="28"/>
      <c r="T32" s="12"/>
    </row>
    <row r="33" spans="2:64" ht="20.5" hidden="1">
      <c r="B33" s="102" t="s">
        <v>403</v>
      </c>
      <c r="K33" s="12" t="str">
        <f ca="1">IF(E36&gt;E37,CONCATENATE("Yes, there are ", E36-E37, " value(s) that must be deleted."),"No, there is no data that was entered outside of the specified subrecipient rows.")</f>
        <v>No, there is no data that was entered outside of the specified subrecipient rows.</v>
      </c>
      <c r="N33" s="107"/>
      <c r="O33" s="108"/>
      <c r="T33" s="12"/>
    </row>
    <row r="34" spans="2:64" hidden="1">
      <c r="B34" s="102"/>
      <c r="C34" s="102" t="s">
        <v>404</v>
      </c>
      <c r="E34" s="12">
        <f>'Budget Template'!D30</f>
        <v>0</v>
      </c>
      <c r="T34" s="12"/>
    </row>
    <row r="35" spans="2:64" hidden="1">
      <c r="B35" s="102"/>
      <c r="C35" s="12" t="s">
        <v>406</v>
      </c>
      <c r="E35" s="12">
        <f>IF(E34&gt;0,ROW('Budget Template'!$B$33)+1+$E$34,ROW('Budget Template'!$B$33)+1)</f>
        <v>34</v>
      </c>
      <c r="H35" s="108"/>
      <c r="T35" s="12"/>
    </row>
    <row r="36" spans="2:64" hidden="1">
      <c r="B36" s="102"/>
      <c r="C36" s="12" t="s">
        <v>405</v>
      </c>
      <c r="E36" s="12">
        <f>IF(E34&gt;=0,(100-E34)*37,"N/A")</f>
        <v>3700</v>
      </c>
      <c r="H36" s="108"/>
      <c r="T36" s="12"/>
    </row>
    <row r="37" spans="2:64" hidden="1">
      <c r="B37" s="102"/>
      <c r="C37" s="12" t="s">
        <v>422</v>
      </c>
      <c r="E37" s="12">
        <f ca="1">IF(E34=100,0,COUNTBLANK(INDIRECT("'Budget Template'!B" &amp;E35&amp;":AL"&amp;ROW('Budget Template'!$B$33)+100)))</f>
        <v>3700</v>
      </c>
      <c r="H37" s="108"/>
      <c r="T37" s="12"/>
    </row>
    <row r="38" spans="2:64" hidden="1">
      <c r="B38" s="12"/>
      <c r="C38" s="12" t="s">
        <v>423</v>
      </c>
      <c r="E38" s="108">
        <f ca="1">E36-E37</f>
        <v>0</v>
      </c>
      <c r="H38" s="108"/>
      <c r="T38" s="12"/>
    </row>
    <row r="39" spans="2:64" hidden="1">
      <c r="B39" s="12"/>
      <c r="T39" s="12"/>
    </row>
    <row r="40" spans="2:64" hidden="1">
      <c r="B40" s="37"/>
      <c r="C40" s="37"/>
      <c r="D40" s="37"/>
      <c r="E40" s="37"/>
      <c r="F40" s="37"/>
      <c r="G40" s="37"/>
      <c r="H40" s="37"/>
      <c r="I40" s="37"/>
      <c r="J40" s="37"/>
      <c r="K40" s="37"/>
      <c r="L40" s="37"/>
      <c r="M40" s="37"/>
      <c r="N40" s="37"/>
      <c r="O40" s="37"/>
      <c r="P40" s="37"/>
      <c r="Q40" s="37"/>
      <c r="R40" s="37"/>
      <c r="S40" s="37"/>
      <c r="T40" s="37"/>
    </row>
    <row r="41" spans="2:64" ht="19.5" hidden="1">
      <c r="B41" s="37"/>
      <c r="C41" s="37"/>
      <c r="D41" s="37"/>
      <c r="E41" s="37"/>
      <c r="F41" s="121" t="s">
        <v>477</v>
      </c>
      <c r="G41" s="37"/>
      <c r="H41" s="37"/>
      <c r="I41" s="37"/>
      <c r="J41" s="37"/>
      <c r="K41" s="37"/>
      <c r="L41" s="37"/>
      <c r="M41" s="37"/>
      <c r="N41" s="37"/>
      <c r="O41" s="37"/>
      <c r="P41" s="37"/>
      <c r="Q41" s="37"/>
      <c r="R41" s="37"/>
      <c r="S41" s="37"/>
      <c r="T41" s="37"/>
    </row>
    <row r="42" spans="2:64" hidden="1">
      <c r="B42" s="37"/>
      <c r="C42" s="37"/>
      <c r="D42" s="37"/>
      <c r="E42" s="37"/>
      <c r="F42" s="37"/>
      <c r="G42" s="37"/>
      <c r="H42" s="37"/>
      <c r="I42" s="37"/>
      <c r="J42" s="37"/>
      <c r="K42" s="37"/>
      <c r="L42" s="37"/>
      <c r="M42" s="37"/>
      <c r="N42" s="37"/>
      <c r="O42" s="37"/>
      <c r="P42" s="37"/>
      <c r="Q42" s="37"/>
      <c r="R42" s="37"/>
      <c r="S42" s="37"/>
      <c r="T42" s="37"/>
    </row>
    <row r="43" spans="2:64" hidden="1">
      <c r="B43" s="12"/>
      <c r="F43" s="109">
        <v>2</v>
      </c>
      <c r="G43" s="109">
        <v>3</v>
      </c>
      <c r="H43" s="109">
        <v>4</v>
      </c>
      <c r="I43" s="109">
        <v>5</v>
      </c>
      <c r="J43" s="109">
        <v>6</v>
      </c>
      <c r="K43" s="109">
        <v>7</v>
      </c>
      <c r="L43" s="109">
        <v>8</v>
      </c>
      <c r="M43" s="109">
        <v>9</v>
      </c>
      <c r="N43" s="109">
        <v>10</v>
      </c>
      <c r="O43" s="109">
        <v>11</v>
      </c>
      <c r="P43" s="109">
        <v>12</v>
      </c>
      <c r="Q43" s="109">
        <v>13</v>
      </c>
      <c r="R43" s="109">
        <v>14</v>
      </c>
      <c r="S43" s="109">
        <v>15</v>
      </c>
      <c r="T43" s="109">
        <v>16</v>
      </c>
      <c r="U43" s="109">
        <v>17</v>
      </c>
      <c r="V43" s="109">
        <v>18</v>
      </c>
      <c r="W43" s="109">
        <v>19</v>
      </c>
      <c r="X43" s="109">
        <v>20</v>
      </c>
      <c r="Y43" s="109">
        <v>21</v>
      </c>
      <c r="Z43" s="109">
        <v>22</v>
      </c>
      <c r="AA43" s="109">
        <v>23</v>
      </c>
      <c r="AB43" s="109">
        <v>24</v>
      </c>
      <c r="AC43" s="109">
        <v>25</v>
      </c>
      <c r="AD43" s="109">
        <v>26</v>
      </c>
      <c r="AE43" s="109">
        <v>27</v>
      </c>
      <c r="AF43" s="109">
        <v>28</v>
      </c>
      <c r="AG43" s="109">
        <v>29</v>
      </c>
      <c r="AH43" s="109">
        <v>30</v>
      </c>
      <c r="AI43" s="109">
        <v>31</v>
      </c>
      <c r="AJ43" s="109">
        <v>32</v>
      </c>
      <c r="AK43" s="109">
        <v>33</v>
      </c>
      <c r="AL43" s="109">
        <v>34</v>
      </c>
      <c r="AM43" s="109">
        <v>35</v>
      </c>
      <c r="AN43" s="109"/>
      <c r="AO43" s="109"/>
      <c r="AQ43" s="12"/>
      <c r="AR43" s="100"/>
      <c r="BI43" s="101"/>
      <c r="BJ43" s="35"/>
    </row>
    <row r="44" spans="2:64" s="110" customFormat="1" ht="20" hidden="1" customHeight="1">
      <c r="D44" s="110" t="s">
        <v>185</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R44" s="111"/>
      <c r="AS44" s="111" t="s">
        <v>165</v>
      </c>
      <c r="AT44" s="111" t="s">
        <v>166</v>
      </c>
      <c r="AU44" s="111" t="s">
        <v>167</v>
      </c>
      <c r="AV44" s="111" t="s">
        <v>168</v>
      </c>
      <c r="AW44" s="111" t="s">
        <v>169</v>
      </c>
      <c r="AX44" s="111" t="s">
        <v>170</v>
      </c>
      <c r="AY44" s="111" t="s">
        <v>171</v>
      </c>
      <c r="AZ44" s="111" t="s">
        <v>172</v>
      </c>
      <c r="BA44" s="111" t="s">
        <v>173</v>
      </c>
      <c r="BB44" s="111" t="s">
        <v>174</v>
      </c>
      <c r="BC44" s="111" t="s">
        <v>175</v>
      </c>
      <c r="BD44" s="111" t="s">
        <v>176</v>
      </c>
      <c r="BE44" s="111" t="s">
        <v>177</v>
      </c>
      <c r="BF44" s="111" t="s">
        <v>178</v>
      </c>
      <c r="BG44" s="111" t="s">
        <v>179</v>
      </c>
      <c r="BH44" s="111" t="s">
        <v>180</v>
      </c>
      <c r="BI44" s="111" t="s">
        <v>181</v>
      </c>
      <c r="BJ44" s="112" t="s">
        <v>182</v>
      </c>
      <c r="BK44" s="113" t="s">
        <v>183</v>
      </c>
      <c r="BL44" s="114" t="s">
        <v>184</v>
      </c>
    </row>
    <row r="45" spans="2:64" s="110" customFormat="1" ht="15.5" hidden="1">
      <c r="D45" s="110" t="s">
        <v>186</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R45" s="123" t="str">
        <f>Lists!J2</f>
        <v>C&amp;T: HIV Clinical Services-SD</v>
      </c>
      <c r="AS45" s="115"/>
      <c r="AT45" s="115"/>
      <c r="AU45" s="115"/>
      <c r="AV45" s="115"/>
      <c r="AW45" s="115"/>
      <c r="AX45" s="115"/>
      <c r="AY45" s="115"/>
      <c r="AZ45" s="115"/>
      <c r="BA45" s="115"/>
      <c r="BB45" s="115"/>
      <c r="BC45" s="115"/>
      <c r="BD45" s="115"/>
      <c r="BE45" s="115"/>
      <c r="BF45" s="115"/>
      <c r="BG45" s="115"/>
      <c r="BH45" s="115"/>
      <c r="BI45" s="115"/>
      <c r="BJ45" s="116"/>
      <c r="BK45" s="113"/>
      <c r="BL45" s="114"/>
    </row>
    <row r="46" spans="2:64" s="110" customFormat="1" ht="15.5" hidden="1">
      <c r="D46" s="110" t="s">
        <v>187</v>
      </c>
      <c r="F46" s="109" t="str">
        <f>IF(OR(AND('Budget Template'!E$4='Metadata and Error Checks'!$AR$61,'Budget Template'!E$5='Metadata and Error Checks'!$AS$61),AND('Budget Template'!E$4='Metadata and Error Checks'!$AR$61,'Budget Template'!E$5='Metadata and Error Checks'!$AT$61),AND('Budget Template'!E$4='Metadata and Error Checks'!$AR$61,'Budget Template'!E$5='Metadata and Error Checks'!$AU$61),AND('Budget Template'!E$4='Metadata and Error Checks'!$AR$61,'Budget Template'!E$5='Metadata and Error Checks'!$AV$61),AND('Budget Template'!E$4='Metadata and Error Checks'!$AR$61,'Budget Template'!E$5='Metadata and Error Checks'!$AW$61),AND('Budget Template'!E$4='Metadata and Error Checks'!$AR$61,'Budget Template'!E$5='Metadata and Error Checks'!$AX$61),AND('Budget Template'!E$4='Metadata and Error Checks'!$AR$61,'Budget Template'!E$5='Metadata and Error Checks'!$AY$61),AND('Budget Template'!E$4='Metadata and Error Checks'!$AR$61,'Budget Template'!E$5='Metadata and Error Checks'!$AZ$61),AND('Budget Template'!E$4='Metadata and Error Checks'!$AR$61,'Budget Template'!E$5='Metadata and Error Checks'!$BA$61),AND('Budget Template'!E$4='Metadata and Error Checks'!$AR$61,'Budget Template'!E$5='Metadata and Error Checks'!$BB$61),AND('Budget Template'!E$4='Metadata and Error Checks'!$AR$61,'Budget Template'!E$5='Metadata and Error Checks'!$BC$61),AND('Budget Template'!E$4='Metadata and Error Checks'!$AR$61,'Budget Template'!E$5='Metadata and Error Checks'!$BD$61),AND('Budget Template'!E$4='Metadata and Error Checks'!$AR$61,'Budget Template'!E$5='Metadata and Error Checks'!$BE$61),AND('Budget Template'!E$4='Metadata and Error Checks'!$AR$61,'Budget Template'!E$5='Metadata and Error Checks'!$BF$61),AND('Budget Template'!E$4='Metadata and Error Checks'!$AR$61,'Budget Template'!E$5='Metadata and Error Checks'!$BG$61),AND('Budget Template'!E$4='Metadata and Error Checks'!$AR$61,'Budget Template'!E$5='Metadata and Error Checks'!$BH$61),AND('Budget Template'!E$4='Metadata and Error Checks'!$AR$61,'Budget Template'!E$5='Metadata and Error Checks'!$BI$61),AND('Budget Template'!E$4='Metadata and Error Checks'!$AR$62,'Budget Template'!E$5='Metadata and Error Checks'!$AS$62),AND('Budget Template'!E$4='Metadata and Error Checks'!$AR$62,'Budget Template'!E$5='Metadata and Error Checks'!$AT$62),AND('Budget Template'!E$4='Metadata and Error Checks'!$AR$62,'Budget Template'!E$5='Metadata and Error Checks'!$AU$62),AND('Budget Template'!E$4='Metadata and Error Checks'!$AR$62,'Budget Template'!E$5='Metadata and Error Checks'!$AV$62),AND('Budget Template'!E$4='Metadata and Error Checks'!$AR$62,'Budget Template'!E$5='Metadata and Error Checks'!$AW$62),AND('Budget Template'!E$4='Metadata and Error Checks'!$AR$62,'Budget Template'!E$5='Metadata and Error Checks'!$AX$62),AND('Budget Template'!E$4='Metadata and Error Checks'!$AR$62,'Budget Template'!E$5='Metadata and Error Checks'!$AY$62),AND('Budget Template'!E$4='Metadata and Error Checks'!$AR$62,'Budget Template'!E$5='Metadata and Error Checks'!$AZ$62),AND('Budget Template'!E$4='Metadata and Error Checks'!$AR$62,'Budget Template'!E$5='Metadata and Error Checks'!$BA$62),AND('Budget Template'!E$4='Metadata and Error Checks'!$AR$62,'Budget Template'!E$5='Metadata and Error Checks'!$BB$62),AND('Budget Template'!E$4='Metadata and Error Checks'!$AR$62,'Budget Template'!E$5='Metadata and Error Checks'!$BC$62),AND('Budget Template'!E$4='Metadata and Error Checks'!$AR$62,'Budget Template'!E$5='Metadata and Error Checks'!$BD$62),AND('Budget Template'!E$4='Metadata and Error Checks'!$AR$62,'Budget Template'!E$5='Metadata and Error Checks'!$BE$62),AND('Budget Template'!E$4='Metadata and Error Checks'!$AR$62,'Budget Template'!E$5='Metadata and Error Checks'!$BF$62),AND('Budget Template'!E$4='Metadata and Error Checks'!$AR$62,'Budget Template'!E$5='Metadata and Error Checks'!$BG$62),AND('Budget Template'!E$4='Metadata and Error Checks'!$AR$62,'Budget Template'!E$5='Metadata and Error Checks'!$BH$62),AND('Budget Template'!E$4='Metadata and Error Checks'!$AR$62,'Budget Template'!E$5='Metadata and Error Checks'!$BI$62), AND('Budget Template'!E$4='Metadata and Error Checks'!$AR$65,'Budget Template'!E$5&lt;&gt;Lists!$G$72),AND('Budget Template'!E$4='Metadata and Error Checks'!$AR$66,'Budget Template'!E$5&lt;&gt;Lists!$G$72),AND('Budget Template'!E$4='Metadata and Error Checks'!$AR$61,'Budget Template'!E$5=Lists!$G$75),AND('Budget Template'!E$4='Metadata and Error Checks'!$AR$62,'Budget Template'!E$5=Lists!$G$75)),"X","")</f>
        <v/>
      </c>
      <c r="G46" s="109" t="str">
        <f>IF(OR(AND('Budget Template'!F$4='Metadata and Error Checks'!$AR$61,'Budget Template'!F$5='Metadata and Error Checks'!$AS$61),AND('Budget Template'!F$4='Metadata and Error Checks'!$AR$61,'Budget Template'!F$5='Metadata and Error Checks'!$AT$61),AND('Budget Template'!F$4='Metadata and Error Checks'!$AR$61,'Budget Template'!F$5='Metadata and Error Checks'!$AU$61),AND('Budget Template'!F$4='Metadata and Error Checks'!$AR$61,'Budget Template'!F$5='Metadata and Error Checks'!$AV$61),AND('Budget Template'!F$4='Metadata and Error Checks'!$AR$61,'Budget Template'!F$5='Metadata and Error Checks'!$AW$61),AND('Budget Template'!F$4='Metadata and Error Checks'!$AR$61,'Budget Template'!F$5='Metadata and Error Checks'!$AX$61),AND('Budget Template'!F$4='Metadata and Error Checks'!$AR$61,'Budget Template'!F$5='Metadata and Error Checks'!$AY$61),AND('Budget Template'!F$4='Metadata and Error Checks'!$AR$61,'Budget Template'!F$5='Metadata and Error Checks'!$AZ$61),AND('Budget Template'!F$4='Metadata and Error Checks'!$AR$61,'Budget Template'!F$5='Metadata and Error Checks'!$BA$61),AND('Budget Template'!F$4='Metadata and Error Checks'!$AR$61,'Budget Template'!F$5='Metadata and Error Checks'!$BB$61),AND('Budget Template'!F$4='Metadata and Error Checks'!$AR$61,'Budget Template'!F$5='Metadata and Error Checks'!$BC$61),AND('Budget Template'!F$4='Metadata and Error Checks'!$AR$61,'Budget Template'!F$5='Metadata and Error Checks'!$BD$61),AND('Budget Template'!F$4='Metadata and Error Checks'!$AR$61,'Budget Template'!F$5='Metadata and Error Checks'!$BE$61),AND('Budget Template'!F$4='Metadata and Error Checks'!$AR$61,'Budget Template'!F$5='Metadata and Error Checks'!$BF$61),AND('Budget Template'!F$4='Metadata and Error Checks'!$AR$61,'Budget Template'!F$5='Metadata and Error Checks'!$BG$61),AND('Budget Template'!F$4='Metadata and Error Checks'!$AR$61,'Budget Template'!F$5='Metadata and Error Checks'!$BH$61),AND('Budget Template'!F$4='Metadata and Error Checks'!$AR$61,'Budget Template'!F$5='Metadata and Error Checks'!$BI$61),AND('Budget Template'!F$4='Metadata and Error Checks'!$AR$62,'Budget Template'!F$5='Metadata and Error Checks'!$AS$62),AND('Budget Template'!F$4='Metadata and Error Checks'!$AR$62,'Budget Template'!F$5='Metadata and Error Checks'!$AT$62),AND('Budget Template'!F$4='Metadata and Error Checks'!$AR$62,'Budget Template'!F$5='Metadata and Error Checks'!$AU$62),AND('Budget Template'!F$4='Metadata and Error Checks'!$AR$62,'Budget Template'!F$5='Metadata and Error Checks'!$AV$62),AND('Budget Template'!F$4='Metadata and Error Checks'!$AR$62,'Budget Template'!F$5='Metadata and Error Checks'!$AW$62),AND('Budget Template'!F$4='Metadata and Error Checks'!$AR$62,'Budget Template'!F$5='Metadata and Error Checks'!$AX$62),AND('Budget Template'!F$4='Metadata and Error Checks'!$AR$62,'Budget Template'!F$5='Metadata and Error Checks'!$AY$62),AND('Budget Template'!F$4='Metadata and Error Checks'!$AR$62,'Budget Template'!F$5='Metadata and Error Checks'!$AZ$62),AND('Budget Template'!F$4='Metadata and Error Checks'!$AR$62,'Budget Template'!F$5='Metadata and Error Checks'!$BA$62),AND('Budget Template'!F$4='Metadata and Error Checks'!$AR$62,'Budget Template'!F$5='Metadata and Error Checks'!$BB$62),AND('Budget Template'!F$4='Metadata and Error Checks'!$AR$62,'Budget Template'!F$5='Metadata and Error Checks'!$BC$62),AND('Budget Template'!F$4='Metadata and Error Checks'!$AR$62,'Budget Template'!F$5='Metadata and Error Checks'!$BD$62),AND('Budget Template'!F$4='Metadata and Error Checks'!$AR$62,'Budget Template'!F$5='Metadata and Error Checks'!$BE$62),AND('Budget Template'!F$4='Metadata and Error Checks'!$AR$62,'Budget Template'!F$5='Metadata and Error Checks'!$BF$62),AND('Budget Template'!F$4='Metadata and Error Checks'!$AR$62,'Budget Template'!F$5='Metadata and Error Checks'!$BG$62),AND('Budget Template'!F$4='Metadata and Error Checks'!$AR$62,'Budget Template'!F$5='Metadata and Error Checks'!$BH$62),AND('Budget Template'!F$4='Metadata and Error Checks'!$AR$62,'Budget Template'!F$5='Metadata and Error Checks'!$BI$62), AND('Budget Template'!F$4='Metadata and Error Checks'!$AR$65,'Budget Template'!F$5&lt;&gt;Lists!$G$72),AND('Budget Template'!F$4='Metadata and Error Checks'!$AR$66,'Budget Template'!F$5&lt;&gt;Lists!$G$72),AND('Budget Template'!F$4='Metadata and Error Checks'!$AR$61,'Budget Template'!F$5=Lists!$G$75),AND('Budget Template'!F$4='Metadata and Error Checks'!$AR$62,'Budget Template'!F$5=Lists!$G$75)),"X","")</f>
        <v/>
      </c>
      <c r="H46" s="109" t="str">
        <f>IF(OR(AND('Budget Template'!G$4='Metadata and Error Checks'!$AR$61,'Budget Template'!G$5='Metadata and Error Checks'!$AS$61),AND('Budget Template'!G$4='Metadata and Error Checks'!$AR$61,'Budget Template'!G$5='Metadata and Error Checks'!$AT$61),AND('Budget Template'!G$4='Metadata and Error Checks'!$AR$61,'Budget Template'!G$5='Metadata and Error Checks'!$AU$61),AND('Budget Template'!G$4='Metadata and Error Checks'!$AR$61,'Budget Template'!G$5='Metadata and Error Checks'!$AV$61),AND('Budget Template'!G$4='Metadata and Error Checks'!$AR$61,'Budget Template'!G$5='Metadata and Error Checks'!$AW$61),AND('Budget Template'!G$4='Metadata and Error Checks'!$AR$61,'Budget Template'!G$5='Metadata and Error Checks'!$AX$61),AND('Budget Template'!G$4='Metadata and Error Checks'!$AR$61,'Budget Template'!G$5='Metadata and Error Checks'!$AY$61),AND('Budget Template'!G$4='Metadata and Error Checks'!$AR$61,'Budget Template'!G$5='Metadata and Error Checks'!$AZ$61),AND('Budget Template'!G$4='Metadata and Error Checks'!$AR$61,'Budget Template'!G$5='Metadata and Error Checks'!$BA$61),AND('Budget Template'!G$4='Metadata and Error Checks'!$AR$61,'Budget Template'!G$5='Metadata and Error Checks'!$BB$61),AND('Budget Template'!G$4='Metadata and Error Checks'!$AR$61,'Budget Template'!G$5='Metadata and Error Checks'!$BC$61),AND('Budget Template'!G$4='Metadata and Error Checks'!$AR$61,'Budget Template'!G$5='Metadata and Error Checks'!$BD$61),AND('Budget Template'!G$4='Metadata and Error Checks'!$AR$61,'Budget Template'!G$5='Metadata and Error Checks'!$BE$61),AND('Budget Template'!G$4='Metadata and Error Checks'!$AR$61,'Budget Template'!G$5='Metadata and Error Checks'!$BF$61),AND('Budget Template'!G$4='Metadata and Error Checks'!$AR$61,'Budget Template'!G$5='Metadata and Error Checks'!$BG$61),AND('Budget Template'!G$4='Metadata and Error Checks'!$AR$61,'Budget Template'!G$5='Metadata and Error Checks'!$BH$61),AND('Budget Template'!G$4='Metadata and Error Checks'!$AR$61,'Budget Template'!G$5='Metadata and Error Checks'!$BI$61),AND('Budget Template'!G$4='Metadata and Error Checks'!$AR$62,'Budget Template'!G$5='Metadata and Error Checks'!$AS$62),AND('Budget Template'!G$4='Metadata and Error Checks'!$AR$62,'Budget Template'!G$5='Metadata and Error Checks'!$AT$62),AND('Budget Template'!G$4='Metadata and Error Checks'!$AR$62,'Budget Template'!G$5='Metadata and Error Checks'!$AU$62),AND('Budget Template'!G$4='Metadata and Error Checks'!$AR$62,'Budget Template'!G$5='Metadata and Error Checks'!$AV$62),AND('Budget Template'!G$4='Metadata and Error Checks'!$AR$62,'Budget Template'!G$5='Metadata and Error Checks'!$AW$62),AND('Budget Template'!G$4='Metadata and Error Checks'!$AR$62,'Budget Template'!G$5='Metadata and Error Checks'!$AX$62),AND('Budget Template'!G$4='Metadata and Error Checks'!$AR$62,'Budget Template'!G$5='Metadata and Error Checks'!$AY$62),AND('Budget Template'!G$4='Metadata and Error Checks'!$AR$62,'Budget Template'!G$5='Metadata and Error Checks'!$AZ$62),AND('Budget Template'!G$4='Metadata and Error Checks'!$AR$62,'Budget Template'!G$5='Metadata and Error Checks'!$BA$62),AND('Budget Template'!G$4='Metadata and Error Checks'!$AR$62,'Budget Template'!G$5='Metadata and Error Checks'!$BB$62),AND('Budget Template'!G$4='Metadata and Error Checks'!$AR$62,'Budget Template'!G$5='Metadata and Error Checks'!$BC$62),AND('Budget Template'!G$4='Metadata and Error Checks'!$AR$62,'Budget Template'!G$5='Metadata and Error Checks'!$BD$62),AND('Budget Template'!G$4='Metadata and Error Checks'!$AR$62,'Budget Template'!G$5='Metadata and Error Checks'!$BE$62),AND('Budget Template'!G$4='Metadata and Error Checks'!$AR$62,'Budget Template'!G$5='Metadata and Error Checks'!$BF$62),AND('Budget Template'!G$4='Metadata and Error Checks'!$AR$62,'Budget Template'!G$5='Metadata and Error Checks'!$BG$62),AND('Budget Template'!G$4='Metadata and Error Checks'!$AR$62,'Budget Template'!G$5='Metadata and Error Checks'!$BH$62),AND('Budget Template'!G$4='Metadata and Error Checks'!$AR$62,'Budget Template'!G$5='Metadata and Error Checks'!$BI$62), AND('Budget Template'!G$4='Metadata and Error Checks'!$AR$65,'Budget Template'!G$5&lt;&gt;Lists!$G$72),AND('Budget Template'!G$4='Metadata and Error Checks'!$AR$66,'Budget Template'!G$5&lt;&gt;Lists!$G$72),AND('Budget Template'!G$4='Metadata and Error Checks'!$AR$61,'Budget Template'!G$5=Lists!$G$75),AND('Budget Template'!G$4='Metadata and Error Checks'!$AR$62,'Budget Template'!G$5=Lists!$G$75)),"X","")</f>
        <v/>
      </c>
      <c r="I46" s="109" t="str">
        <f>IF(OR(AND('Budget Template'!H$4='Metadata and Error Checks'!$AR$61,'Budget Template'!H$5='Metadata and Error Checks'!$AS$61),AND('Budget Template'!H$4='Metadata and Error Checks'!$AR$61,'Budget Template'!H$5='Metadata and Error Checks'!$AT$61),AND('Budget Template'!H$4='Metadata and Error Checks'!$AR$61,'Budget Template'!H$5='Metadata and Error Checks'!$AU$61),AND('Budget Template'!H$4='Metadata and Error Checks'!$AR$61,'Budget Template'!H$5='Metadata and Error Checks'!$AV$61),AND('Budget Template'!H$4='Metadata and Error Checks'!$AR$61,'Budget Template'!H$5='Metadata and Error Checks'!$AW$61),AND('Budget Template'!H$4='Metadata and Error Checks'!$AR$61,'Budget Template'!H$5='Metadata and Error Checks'!$AX$61),AND('Budget Template'!H$4='Metadata and Error Checks'!$AR$61,'Budget Template'!H$5='Metadata and Error Checks'!$AY$61),AND('Budget Template'!H$4='Metadata and Error Checks'!$AR$61,'Budget Template'!H$5='Metadata and Error Checks'!$AZ$61),AND('Budget Template'!H$4='Metadata and Error Checks'!$AR$61,'Budget Template'!H$5='Metadata and Error Checks'!$BA$61),AND('Budget Template'!H$4='Metadata and Error Checks'!$AR$61,'Budget Template'!H$5='Metadata and Error Checks'!$BB$61),AND('Budget Template'!H$4='Metadata and Error Checks'!$AR$61,'Budget Template'!H$5='Metadata and Error Checks'!$BC$61),AND('Budget Template'!H$4='Metadata and Error Checks'!$AR$61,'Budget Template'!H$5='Metadata and Error Checks'!$BD$61),AND('Budget Template'!H$4='Metadata and Error Checks'!$AR$61,'Budget Template'!H$5='Metadata and Error Checks'!$BE$61),AND('Budget Template'!H$4='Metadata and Error Checks'!$AR$61,'Budget Template'!H$5='Metadata and Error Checks'!$BF$61),AND('Budget Template'!H$4='Metadata and Error Checks'!$AR$61,'Budget Template'!H$5='Metadata and Error Checks'!$BG$61),AND('Budget Template'!H$4='Metadata and Error Checks'!$AR$61,'Budget Template'!H$5='Metadata and Error Checks'!$BH$61),AND('Budget Template'!H$4='Metadata and Error Checks'!$AR$61,'Budget Template'!H$5='Metadata and Error Checks'!$BI$61),AND('Budget Template'!H$4='Metadata and Error Checks'!$AR$62,'Budget Template'!H$5='Metadata and Error Checks'!$AS$62),AND('Budget Template'!H$4='Metadata and Error Checks'!$AR$62,'Budget Template'!H$5='Metadata and Error Checks'!$AT$62),AND('Budget Template'!H$4='Metadata and Error Checks'!$AR$62,'Budget Template'!H$5='Metadata and Error Checks'!$AU$62),AND('Budget Template'!H$4='Metadata and Error Checks'!$AR$62,'Budget Template'!H$5='Metadata and Error Checks'!$AV$62),AND('Budget Template'!H$4='Metadata and Error Checks'!$AR$62,'Budget Template'!H$5='Metadata and Error Checks'!$AW$62),AND('Budget Template'!H$4='Metadata and Error Checks'!$AR$62,'Budget Template'!H$5='Metadata and Error Checks'!$AX$62),AND('Budget Template'!H$4='Metadata and Error Checks'!$AR$62,'Budget Template'!H$5='Metadata and Error Checks'!$AY$62),AND('Budget Template'!H$4='Metadata and Error Checks'!$AR$62,'Budget Template'!H$5='Metadata and Error Checks'!$AZ$62),AND('Budget Template'!H$4='Metadata and Error Checks'!$AR$62,'Budget Template'!H$5='Metadata and Error Checks'!$BA$62),AND('Budget Template'!H$4='Metadata and Error Checks'!$AR$62,'Budget Template'!H$5='Metadata and Error Checks'!$BB$62),AND('Budget Template'!H$4='Metadata and Error Checks'!$AR$62,'Budget Template'!H$5='Metadata and Error Checks'!$BC$62),AND('Budget Template'!H$4='Metadata and Error Checks'!$AR$62,'Budget Template'!H$5='Metadata and Error Checks'!$BD$62),AND('Budget Template'!H$4='Metadata and Error Checks'!$AR$62,'Budget Template'!H$5='Metadata and Error Checks'!$BE$62),AND('Budget Template'!H$4='Metadata and Error Checks'!$AR$62,'Budget Template'!H$5='Metadata and Error Checks'!$BF$62),AND('Budget Template'!H$4='Metadata and Error Checks'!$AR$62,'Budget Template'!H$5='Metadata and Error Checks'!$BG$62),AND('Budget Template'!H$4='Metadata and Error Checks'!$AR$62,'Budget Template'!H$5='Metadata and Error Checks'!$BH$62),AND('Budget Template'!H$4='Metadata and Error Checks'!$AR$62,'Budget Template'!H$5='Metadata and Error Checks'!$BI$62), AND('Budget Template'!H$4='Metadata and Error Checks'!$AR$65,'Budget Template'!H$5&lt;&gt;Lists!$G$72),AND('Budget Template'!H$4='Metadata and Error Checks'!$AR$66,'Budget Template'!H$5&lt;&gt;Lists!$G$72),AND('Budget Template'!H$4='Metadata and Error Checks'!$AR$61,'Budget Template'!H$5=Lists!$G$75),AND('Budget Template'!H$4='Metadata and Error Checks'!$AR$62,'Budget Template'!H$5=Lists!$G$75)),"X","")</f>
        <v/>
      </c>
      <c r="J46" s="109" t="str">
        <f>IF(OR(AND('Budget Template'!I$4='Metadata and Error Checks'!$AR$61,'Budget Template'!I$5='Metadata and Error Checks'!$AS$61),AND('Budget Template'!I$4='Metadata and Error Checks'!$AR$61,'Budget Template'!I$5='Metadata and Error Checks'!$AT$61),AND('Budget Template'!I$4='Metadata and Error Checks'!$AR$61,'Budget Template'!I$5='Metadata and Error Checks'!$AU$61),AND('Budget Template'!I$4='Metadata and Error Checks'!$AR$61,'Budget Template'!I$5='Metadata and Error Checks'!$AV$61),AND('Budget Template'!I$4='Metadata and Error Checks'!$AR$61,'Budget Template'!I$5='Metadata and Error Checks'!$AW$61),AND('Budget Template'!I$4='Metadata and Error Checks'!$AR$61,'Budget Template'!I$5='Metadata and Error Checks'!$AX$61),AND('Budget Template'!I$4='Metadata and Error Checks'!$AR$61,'Budget Template'!I$5='Metadata and Error Checks'!$AY$61),AND('Budget Template'!I$4='Metadata and Error Checks'!$AR$61,'Budget Template'!I$5='Metadata and Error Checks'!$AZ$61),AND('Budget Template'!I$4='Metadata and Error Checks'!$AR$61,'Budget Template'!I$5='Metadata and Error Checks'!$BA$61),AND('Budget Template'!I$4='Metadata and Error Checks'!$AR$61,'Budget Template'!I$5='Metadata and Error Checks'!$BB$61),AND('Budget Template'!I$4='Metadata and Error Checks'!$AR$61,'Budget Template'!I$5='Metadata and Error Checks'!$BC$61),AND('Budget Template'!I$4='Metadata and Error Checks'!$AR$61,'Budget Template'!I$5='Metadata and Error Checks'!$BD$61),AND('Budget Template'!I$4='Metadata and Error Checks'!$AR$61,'Budget Template'!I$5='Metadata and Error Checks'!$BE$61),AND('Budget Template'!I$4='Metadata and Error Checks'!$AR$61,'Budget Template'!I$5='Metadata and Error Checks'!$BF$61),AND('Budget Template'!I$4='Metadata and Error Checks'!$AR$61,'Budget Template'!I$5='Metadata and Error Checks'!$BG$61),AND('Budget Template'!I$4='Metadata and Error Checks'!$AR$61,'Budget Template'!I$5='Metadata and Error Checks'!$BH$61),AND('Budget Template'!I$4='Metadata and Error Checks'!$AR$61,'Budget Template'!I$5='Metadata and Error Checks'!$BI$61),AND('Budget Template'!I$4='Metadata and Error Checks'!$AR$62,'Budget Template'!I$5='Metadata and Error Checks'!$AS$62),AND('Budget Template'!I$4='Metadata and Error Checks'!$AR$62,'Budget Template'!I$5='Metadata and Error Checks'!$AT$62),AND('Budget Template'!I$4='Metadata and Error Checks'!$AR$62,'Budget Template'!I$5='Metadata and Error Checks'!$AU$62),AND('Budget Template'!I$4='Metadata and Error Checks'!$AR$62,'Budget Template'!I$5='Metadata and Error Checks'!$AV$62),AND('Budget Template'!I$4='Metadata and Error Checks'!$AR$62,'Budget Template'!I$5='Metadata and Error Checks'!$AW$62),AND('Budget Template'!I$4='Metadata and Error Checks'!$AR$62,'Budget Template'!I$5='Metadata and Error Checks'!$AX$62),AND('Budget Template'!I$4='Metadata and Error Checks'!$AR$62,'Budget Template'!I$5='Metadata and Error Checks'!$AY$62),AND('Budget Template'!I$4='Metadata and Error Checks'!$AR$62,'Budget Template'!I$5='Metadata and Error Checks'!$AZ$62),AND('Budget Template'!I$4='Metadata and Error Checks'!$AR$62,'Budget Template'!I$5='Metadata and Error Checks'!$BA$62),AND('Budget Template'!I$4='Metadata and Error Checks'!$AR$62,'Budget Template'!I$5='Metadata and Error Checks'!$BB$62),AND('Budget Template'!I$4='Metadata and Error Checks'!$AR$62,'Budget Template'!I$5='Metadata and Error Checks'!$BC$62),AND('Budget Template'!I$4='Metadata and Error Checks'!$AR$62,'Budget Template'!I$5='Metadata and Error Checks'!$BD$62),AND('Budget Template'!I$4='Metadata and Error Checks'!$AR$62,'Budget Template'!I$5='Metadata and Error Checks'!$BE$62),AND('Budget Template'!I$4='Metadata and Error Checks'!$AR$62,'Budget Template'!I$5='Metadata and Error Checks'!$BF$62),AND('Budget Template'!I$4='Metadata and Error Checks'!$AR$62,'Budget Template'!I$5='Metadata and Error Checks'!$BG$62),AND('Budget Template'!I$4='Metadata and Error Checks'!$AR$62,'Budget Template'!I$5='Metadata and Error Checks'!$BH$62),AND('Budget Template'!I$4='Metadata and Error Checks'!$AR$62,'Budget Template'!I$5='Metadata and Error Checks'!$BI$62), AND('Budget Template'!I$4='Metadata and Error Checks'!$AR$65,'Budget Template'!I$5&lt;&gt;Lists!$G$72),AND('Budget Template'!I$4='Metadata and Error Checks'!$AR$66,'Budget Template'!I$5&lt;&gt;Lists!$G$72),AND('Budget Template'!I$4='Metadata and Error Checks'!$AR$61,'Budget Template'!I$5=Lists!$G$75),AND('Budget Template'!I$4='Metadata and Error Checks'!$AR$62,'Budget Template'!I$5=Lists!$G$75)),"X","")</f>
        <v/>
      </c>
      <c r="K46" s="109" t="str">
        <f>IF(OR(AND('Budget Template'!J$4='Metadata and Error Checks'!$AR$61,'Budget Template'!J$5='Metadata and Error Checks'!$AS$61),AND('Budget Template'!J$4='Metadata and Error Checks'!$AR$61,'Budget Template'!J$5='Metadata and Error Checks'!$AT$61),AND('Budget Template'!J$4='Metadata and Error Checks'!$AR$61,'Budget Template'!J$5='Metadata and Error Checks'!$AU$61),AND('Budget Template'!J$4='Metadata and Error Checks'!$AR$61,'Budget Template'!J$5='Metadata and Error Checks'!$AV$61),AND('Budget Template'!J$4='Metadata and Error Checks'!$AR$61,'Budget Template'!J$5='Metadata and Error Checks'!$AW$61),AND('Budget Template'!J$4='Metadata and Error Checks'!$AR$61,'Budget Template'!J$5='Metadata and Error Checks'!$AX$61),AND('Budget Template'!J$4='Metadata and Error Checks'!$AR$61,'Budget Template'!J$5='Metadata and Error Checks'!$AY$61),AND('Budget Template'!J$4='Metadata and Error Checks'!$AR$61,'Budget Template'!J$5='Metadata and Error Checks'!$AZ$61),AND('Budget Template'!J$4='Metadata and Error Checks'!$AR$61,'Budget Template'!J$5='Metadata and Error Checks'!$BA$61),AND('Budget Template'!J$4='Metadata and Error Checks'!$AR$61,'Budget Template'!J$5='Metadata and Error Checks'!$BB$61),AND('Budget Template'!J$4='Metadata and Error Checks'!$AR$61,'Budget Template'!J$5='Metadata and Error Checks'!$BC$61),AND('Budget Template'!J$4='Metadata and Error Checks'!$AR$61,'Budget Template'!J$5='Metadata and Error Checks'!$BD$61),AND('Budget Template'!J$4='Metadata and Error Checks'!$AR$61,'Budget Template'!J$5='Metadata and Error Checks'!$BE$61),AND('Budget Template'!J$4='Metadata and Error Checks'!$AR$61,'Budget Template'!J$5='Metadata and Error Checks'!$BF$61),AND('Budget Template'!J$4='Metadata and Error Checks'!$AR$61,'Budget Template'!J$5='Metadata and Error Checks'!$BG$61),AND('Budget Template'!J$4='Metadata and Error Checks'!$AR$61,'Budget Template'!J$5='Metadata and Error Checks'!$BH$61),AND('Budget Template'!J$4='Metadata and Error Checks'!$AR$61,'Budget Template'!J$5='Metadata and Error Checks'!$BI$61),AND('Budget Template'!J$4='Metadata and Error Checks'!$AR$62,'Budget Template'!J$5='Metadata and Error Checks'!$AS$62),AND('Budget Template'!J$4='Metadata and Error Checks'!$AR$62,'Budget Template'!J$5='Metadata and Error Checks'!$AT$62),AND('Budget Template'!J$4='Metadata and Error Checks'!$AR$62,'Budget Template'!J$5='Metadata and Error Checks'!$AU$62),AND('Budget Template'!J$4='Metadata and Error Checks'!$AR$62,'Budget Template'!J$5='Metadata and Error Checks'!$AV$62),AND('Budget Template'!J$4='Metadata and Error Checks'!$AR$62,'Budget Template'!J$5='Metadata and Error Checks'!$AW$62),AND('Budget Template'!J$4='Metadata and Error Checks'!$AR$62,'Budget Template'!J$5='Metadata and Error Checks'!$AX$62),AND('Budget Template'!J$4='Metadata and Error Checks'!$AR$62,'Budget Template'!J$5='Metadata and Error Checks'!$AY$62),AND('Budget Template'!J$4='Metadata and Error Checks'!$AR$62,'Budget Template'!J$5='Metadata and Error Checks'!$AZ$62),AND('Budget Template'!J$4='Metadata and Error Checks'!$AR$62,'Budget Template'!J$5='Metadata and Error Checks'!$BA$62),AND('Budget Template'!J$4='Metadata and Error Checks'!$AR$62,'Budget Template'!J$5='Metadata and Error Checks'!$BB$62),AND('Budget Template'!J$4='Metadata and Error Checks'!$AR$62,'Budget Template'!J$5='Metadata and Error Checks'!$BC$62),AND('Budget Template'!J$4='Metadata and Error Checks'!$AR$62,'Budget Template'!J$5='Metadata and Error Checks'!$BD$62),AND('Budget Template'!J$4='Metadata and Error Checks'!$AR$62,'Budget Template'!J$5='Metadata and Error Checks'!$BE$62),AND('Budget Template'!J$4='Metadata and Error Checks'!$AR$62,'Budget Template'!J$5='Metadata and Error Checks'!$BF$62),AND('Budget Template'!J$4='Metadata and Error Checks'!$AR$62,'Budget Template'!J$5='Metadata and Error Checks'!$BG$62),AND('Budget Template'!J$4='Metadata and Error Checks'!$AR$62,'Budget Template'!J$5='Metadata and Error Checks'!$BH$62),AND('Budget Template'!J$4='Metadata and Error Checks'!$AR$62,'Budget Template'!J$5='Metadata and Error Checks'!$BI$62), AND('Budget Template'!J$4='Metadata and Error Checks'!$AR$65,'Budget Template'!J$5&lt;&gt;Lists!$G$72),AND('Budget Template'!J$4='Metadata and Error Checks'!$AR$66,'Budget Template'!J$5&lt;&gt;Lists!$G$72),AND('Budget Template'!J$4='Metadata and Error Checks'!$AR$61,'Budget Template'!J$5=Lists!$G$75),AND('Budget Template'!J$4='Metadata and Error Checks'!$AR$62,'Budget Template'!J$5=Lists!$G$75)),"X","")</f>
        <v/>
      </c>
      <c r="L46" s="109" t="str">
        <f>IF(OR(AND('Budget Template'!K$4='Metadata and Error Checks'!$AR$61,'Budget Template'!K$5='Metadata and Error Checks'!$AS$61),AND('Budget Template'!K$4='Metadata and Error Checks'!$AR$61,'Budget Template'!K$5='Metadata and Error Checks'!$AT$61),AND('Budget Template'!K$4='Metadata and Error Checks'!$AR$61,'Budget Template'!K$5='Metadata and Error Checks'!$AU$61),AND('Budget Template'!K$4='Metadata and Error Checks'!$AR$61,'Budget Template'!K$5='Metadata and Error Checks'!$AV$61),AND('Budget Template'!K$4='Metadata and Error Checks'!$AR$61,'Budget Template'!K$5='Metadata and Error Checks'!$AW$61),AND('Budget Template'!K$4='Metadata and Error Checks'!$AR$61,'Budget Template'!K$5='Metadata and Error Checks'!$AX$61),AND('Budget Template'!K$4='Metadata and Error Checks'!$AR$61,'Budget Template'!K$5='Metadata and Error Checks'!$AY$61),AND('Budget Template'!K$4='Metadata and Error Checks'!$AR$61,'Budget Template'!K$5='Metadata and Error Checks'!$AZ$61),AND('Budget Template'!K$4='Metadata and Error Checks'!$AR$61,'Budget Template'!K$5='Metadata and Error Checks'!$BA$61),AND('Budget Template'!K$4='Metadata and Error Checks'!$AR$61,'Budget Template'!K$5='Metadata and Error Checks'!$BB$61),AND('Budget Template'!K$4='Metadata and Error Checks'!$AR$61,'Budget Template'!K$5='Metadata and Error Checks'!$BC$61),AND('Budget Template'!K$4='Metadata and Error Checks'!$AR$61,'Budget Template'!K$5='Metadata and Error Checks'!$BD$61),AND('Budget Template'!K$4='Metadata and Error Checks'!$AR$61,'Budget Template'!K$5='Metadata and Error Checks'!$BE$61),AND('Budget Template'!K$4='Metadata and Error Checks'!$AR$61,'Budget Template'!K$5='Metadata and Error Checks'!$BF$61),AND('Budget Template'!K$4='Metadata and Error Checks'!$AR$61,'Budget Template'!K$5='Metadata and Error Checks'!$BG$61),AND('Budget Template'!K$4='Metadata and Error Checks'!$AR$61,'Budget Template'!K$5='Metadata and Error Checks'!$BH$61),AND('Budget Template'!K$4='Metadata and Error Checks'!$AR$61,'Budget Template'!K$5='Metadata and Error Checks'!$BI$61),AND('Budget Template'!K$4='Metadata and Error Checks'!$AR$62,'Budget Template'!K$5='Metadata and Error Checks'!$AS$62),AND('Budget Template'!K$4='Metadata and Error Checks'!$AR$62,'Budget Template'!K$5='Metadata and Error Checks'!$AT$62),AND('Budget Template'!K$4='Metadata and Error Checks'!$AR$62,'Budget Template'!K$5='Metadata and Error Checks'!$AU$62),AND('Budget Template'!K$4='Metadata and Error Checks'!$AR$62,'Budget Template'!K$5='Metadata and Error Checks'!$AV$62),AND('Budget Template'!K$4='Metadata and Error Checks'!$AR$62,'Budget Template'!K$5='Metadata and Error Checks'!$AW$62),AND('Budget Template'!K$4='Metadata and Error Checks'!$AR$62,'Budget Template'!K$5='Metadata and Error Checks'!$AX$62),AND('Budget Template'!K$4='Metadata and Error Checks'!$AR$62,'Budget Template'!K$5='Metadata and Error Checks'!$AY$62),AND('Budget Template'!K$4='Metadata and Error Checks'!$AR$62,'Budget Template'!K$5='Metadata and Error Checks'!$AZ$62),AND('Budget Template'!K$4='Metadata and Error Checks'!$AR$62,'Budget Template'!K$5='Metadata and Error Checks'!$BA$62),AND('Budget Template'!K$4='Metadata and Error Checks'!$AR$62,'Budget Template'!K$5='Metadata and Error Checks'!$BB$62),AND('Budget Template'!K$4='Metadata and Error Checks'!$AR$62,'Budget Template'!K$5='Metadata and Error Checks'!$BC$62),AND('Budget Template'!K$4='Metadata and Error Checks'!$AR$62,'Budget Template'!K$5='Metadata and Error Checks'!$BD$62),AND('Budget Template'!K$4='Metadata and Error Checks'!$AR$62,'Budget Template'!K$5='Metadata and Error Checks'!$BE$62),AND('Budget Template'!K$4='Metadata and Error Checks'!$AR$62,'Budget Template'!K$5='Metadata and Error Checks'!$BF$62),AND('Budget Template'!K$4='Metadata and Error Checks'!$AR$62,'Budget Template'!K$5='Metadata and Error Checks'!$BG$62),AND('Budget Template'!K$4='Metadata and Error Checks'!$AR$62,'Budget Template'!K$5='Metadata and Error Checks'!$BH$62),AND('Budget Template'!K$4='Metadata and Error Checks'!$AR$62,'Budget Template'!K$5='Metadata and Error Checks'!$BI$62), AND('Budget Template'!K$4='Metadata and Error Checks'!$AR$65,'Budget Template'!K$5&lt;&gt;Lists!$G$72),AND('Budget Template'!K$4='Metadata and Error Checks'!$AR$66,'Budget Template'!K$5&lt;&gt;Lists!$G$72),AND('Budget Template'!K$4='Metadata and Error Checks'!$AR$61,'Budget Template'!K$5=Lists!$G$75),AND('Budget Template'!K$4='Metadata and Error Checks'!$AR$62,'Budget Template'!K$5=Lists!$G$75)),"X","")</f>
        <v/>
      </c>
      <c r="M46" s="109" t="str">
        <f>IF(OR(AND('Budget Template'!L$4='Metadata and Error Checks'!$AR$61,'Budget Template'!L$5='Metadata and Error Checks'!$AS$61),AND('Budget Template'!L$4='Metadata and Error Checks'!$AR$61,'Budget Template'!L$5='Metadata and Error Checks'!$AT$61),AND('Budget Template'!L$4='Metadata and Error Checks'!$AR$61,'Budget Template'!L$5='Metadata and Error Checks'!$AU$61),AND('Budget Template'!L$4='Metadata and Error Checks'!$AR$61,'Budget Template'!L$5='Metadata and Error Checks'!$AV$61),AND('Budget Template'!L$4='Metadata and Error Checks'!$AR$61,'Budget Template'!L$5='Metadata and Error Checks'!$AW$61),AND('Budget Template'!L$4='Metadata and Error Checks'!$AR$61,'Budget Template'!L$5='Metadata and Error Checks'!$AX$61),AND('Budget Template'!L$4='Metadata and Error Checks'!$AR$61,'Budget Template'!L$5='Metadata and Error Checks'!$AY$61),AND('Budget Template'!L$4='Metadata and Error Checks'!$AR$61,'Budget Template'!L$5='Metadata and Error Checks'!$AZ$61),AND('Budget Template'!L$4='Metadata and Error Checks'!$AR$61,'Budget Template'!L$5='Metadata and Error Checks'!$BA$61),AND('Budget Template'!L$4='Metadata and Error Checks'!$AR$61,'Budget Template'!L$5='Metadata and Error Checks'!$BB$61),AND('Budget Template'!L$4='Metadata and Error Checks'!$AR$61,'Budget Template'!L$5='Metadata and Error Checks'!$BC$61),AND('Budget Template'!L$4='Metadata and Error Checks'!$AR$61,'Budget Template'!L$5='Metadata and Error Checks'!$BD$61),AND('Budget Template'!L$4='Metadata and Error Checks'!$AR$61,'Budget Template'!L$5='Metadata and Error Checks'!$BE$61),AND('Budget Template'!L$4='Metadata and Error Checks'!$AR$61,'Budget Template'!L$5='Metadata and Error Checks'!$BF$61),AND('Budget Template'!L$4='Metadata and Error Checks'!$AR$61,'Budget Template'!L$5='Metadata and Error Checks'!$BG$61),AND('Budget Template'!L$4='Metadata and Error Checks'!$AR$61,'Budget Template'!L$5='Metadata and Error Checks'!$BH$61),AND('Budget Template'!L$4='Metadata and Error Checks'!$AR$61,'Budget Template'!L$5='Metadata and Error Checks'!$BI$61),AND('Budget Template'!L$4='Metadata and Error Checks'!$AR$62,'Budget Template'!L$5='Metadata and Error Checks'!$AS$62),AND('Budget Template'!L$4='Metadata and Error Checks'!$AR$62,'Budget Template'!L$5='Metadata and Error Checks'!$AT$62),AND('Budget Template'!L$4='Metadata and Error Checks'!$AR$62,'Budget Template'!L$5='Metadata and Error Checks'!$AU$62),AND('Budget Template'!L$4='Metadata and Error Checks'!$AR$62,'Budget Template'!L$5='Metadata and Error Checks'!$AV$62),AND('Budget Template'!L$4='Metadata and Error Checks'!$AR$62,'Budget Template'!L$5='Metadata and Error Checks'!$AW$62),AND('Budget Template'!L$4='Metadata and Error Checks'!$AR$62,'Budget Template'!L$5='Metadata and Error Checks'!$AX$62),AND('Budget Template'!L$4='Metadata and Error Checks'!$AR$62,'Budget Template'!L$5='Metadata and Error Checks'!$AY$62),AND('Budget Template'!L$4='Metadata and Error Checks'!$AR$62,'Budget Template'!L$5='Metadata and Error Checks'!$AZ$62),AND('Budget Template'!L$4='Metadata and Error Checks'!$AR$62,'Budget Template'!L$5='Metadata and Error Checks'!$BA$62),AND('Budget Template'!L$4='Metadata and Error Checks'!$AR$62,'Budget Template'!L$5='Metadata and Error Checks'!$BB$62),AND('Budget Template'!L$4='Metadata and Error Checks'!$AR$62,'Budget Template'!L$5='Metadata and Error Checks'!$BC$62),AND('Budget Template'!L$4='Metadata and Error Checks'!$AR$62,'Budget Template'!L$5='Metadata and Error Checks'!$BD$62),AND('Budget Template'!L$4='Metadata and Error Checks'!$AR$62,'Budget Template'!L$5='Metadata and Error Checks'!$BE$62),AND('Budget Template'!L$4='Metadata and Error Checks'!$AR$62,'Budget Template'!L$5='Metadata and Error Checks'!$BF$62),AND('Budget Template'!L$4='Metadata and Error Checks'!$AR$62,'Budget Template'!L$5='Metadata and Error Checks'!$BG$62),AND('Budget Template'!L$4='Metadata and Error Checks'!$AR$62,'Budget Template'!L$5='Metadata and Error Checks'!$BH$62),AND('Budget Template'!L$4='Metadata and Error Checks'!$AR$62,'Budget Template'!L$5='Metadata and Error Checks'!$BI$62), AND('Budget Template'!L$4='Metadata and Error Checks'!$AR$65,'Budget Template'!L$5&lt;&gt;Lists!$G$72),AND('Budget Template'!L$4='Metadata and Error Checks'!$AR$66,'Budget Template'!L$5&lt;&gt;Lists!$G$72),AND('Budget Template'!L$4='Metadata and Error Checks'!$AR$61,'Budget Template'!L$5=Lists!$G$75),AND('Budget Template'!L$4='Metadata and Error Checks'!$AR$62,'Budget Template'!L$5=Lists!$G$75)),"X","")</f>
        <v/>
      </c>
      <c r="N46" s="109" t="str">
        <f>IF(OR(AND('Budget Template'!M$4='Metadata and Error Checks'!$AR$61,'Budget Template'!M$5='Metadata and Error Checks'!$AS$61),AND('Budget Template'!M$4='Metadata and Error Checks'!$AR$61,'Budget Template'!M$5='Metadata and Error Checks'!$AT$61),AND('Budget Template'!M$4='Metadata and Error Checks'!$AR$61,'Budget Template'!M$5='Metadata and Error Checks'!$AU$61),AND('Budget Template'!M$4='Metadata and Error Checks'!$AR$61,'Budget Template'!M$5='Metadata and Error Checks'!$AV$61),AND('Budget Template'!M$4='Metadata and Error Checks'!$AR$61,'Budget Template'!M$5='Metadata and Error Checks'!$AW$61),AND('Budget Template'!M$4='Metadata and Error Checks'!$AR$61,'Budget Template'!M$5='Metadata and Error Checks'!$AX$61),AND('Budget Template'!M$4='Metadata and Error Checks'!$AR$61,'Budget Template'!M$5='Metadata and Error Checks'!$AY$61),AND('Budget Template'!M$4='Metadata and Error Checks'!$AR$61,'Budget Template'!M$5='Metadata and Error Checks'!$AZ$61),AND('Budget Template'!M$4='Metadata and Error Checks'!$AR$61,'Budget Template'!M$5='Metadata and Error Checks'!$BA$61),AND('Budget Template'!M$4='Metadata and Error Checks'!$AR$61,'Budget Template'!M$5='Metadata and Error Checks'!$BB$61),AND('Budget Template'!M$4='Metadata and Error Checks'!$AR$61,'Budget Template'!M$5='Metadata and Error Checks'!$BC$61),AND('Budget Template'!M$4='Metadata and Error Checks'!$AR$61,'Budget Template'!M$5='Metadata and Error Checks'!$BD$61),AND('Budget Template'!M$4='Metadata and Error Checks'!$AR$61,'Budget Template'!M$5='Metadata and Error Checks'!$BE$61),AND('Budget Template'!M$4='Metadata and Error Checks'!$AR$61,'Budget Template'!M$5='Metadata and Error Checks'!$BF$61),AND('Budget Template'!M$4='Metadata and Error Checks'!$AR$61,'Budget Template'!M$5='Metadata and Error Checks'!$BG$61),AND('Budget Template'!M$4='Metadata and Error Checks'!$AR$61,'Budget Template'!M$5='Metadata and Error Checks'!$BH$61),AND('Budget Template'!M$4='Metadata and Error Checks'!$AR$61,'Budget Template'!M$5='Metadata and Error Checks'!$BI$61),AND('Budget Template'!M$4='Metadata and Error Checks'!$AR$62,'Budget Template'!M$5='Metadata and Error Checks'!$AS$62),AND('Budget Template'!M$4='Metadata and Error Checks'!$AR$62,'Budget Template'!M$5='Metadata and Error Checks'!$AT$62),AND('Budget Template'!M$4='Metadata and Error Checks'!$AR$62,'Budget Template'!M$5='Metadata and Error Checks'!$AU$62),AND('Budget Template'!M$4='Metadata and Error Checks'!$AR$62,'Budget Template'!M$5='Metadata and Error Checks'!$AV$62),AND('Budget Template'!M$4='Metadata and Error Checks'!$AR$62,'Budget Template'!M$5='Metadata and Error Checks'!$AW$62),AND('Budget Template'!M$4='Metadata and Error Checks'!$AR$62,'Budget Template'!M$5='Metadata and Error Checks'!$AX$62),AND('Budget Template'!M$4='Metadata and Error Checks'!$AR$62,'Budget Template'!M$5='Metadata and Error Checks'!$AY$62),AND('Budget Template'!M$4='Metadata and Error Checks'!$AR$62,'Budget Template'!M$5='Metadata and Error Checks'!$AZ$62),AND('Budget Template'!M$4='Metadata and Error Checks'!$AR$62,'Budget Template'!M$5='Metadata and Error Checks'!$BA$62),AND('Budget Template'!M$4='Metadata and Error Checks'!$AR$62,'Budget Template'!M$5='Metadata and Error Checks'!$BB$62),AND('Budget Template'!M$4='Metadata and Error Checks'!$AR$62,'Budget Template'!M$5='Metadata and Error Checks'!$BC$62),AND('Budget Template'!M$4='Metadata and Error Checks'!$AR$62,'Budget Template'!M$5='Metadata and Error Checks'!$BD$62),AND('Budget Template'!M$4='Metadata and Error Checks'!$AR$62,'Budget Template'!M$5='Metadata and Error Checks'!$BE$62),AND('Budget Template'!M$4='Metadata and Error Checks'!$AR$62,'Budget Template'!M$5='Metadata and Error Checks'!$BF$62),AND('Budget Template'!M$4='Metadata and Error Checks'!$AR$62,'Budget Template'!M$5='Metadata and Error Checks'!$BG$62),AND('Budget Template'!M$4='Metadata and Error Checks'!$AR$62,'Budget Template'!M$5='Metadata and Error Checks'!$BH$62),AND('Budget Template'!M$4='Metadata and Error Checks'!$AR$62,'Budget Template'!M$5='Metadata and Error Checks'!$BI$62), AND('Budget Template'!M$4='Metadata and Error Checks'!$AR$65,'Budget Template'!M$5&lt;&gt;Lists!$G$72),AND('Budget Template'!M$4='Metadata and Error Checks'!$AR$66,'Budget Template'!M$5&lt;&gt;Lists!$G$72),AND('Budget Template'!M$4='Metadata and Error Checks'!$AR$61,'Budget Template'!M$5=Lists!$G$75),AND('Budget Template'!M$4='Metadata and Error Checks'!$AR$62,'Budget Template'!M$5=Lists!$G$75)),"X","")</f>
        <v/>
      </c>
      <c r="O46" s="109" t="str">
        <f>IF(OR(AND('Budget Template'!N$4='Metadata and Error Checks'!$AR$61,'Budget Template'!N$5='Metadata and Error Checks'!$AS$61),AND('Budget Template'!N$4='Metadata and Error Checks'!$AR$61,'Budget Template'!N$5='Metadata and Error Checks'!$AT$61),AND('Budget Template'!N$4='Metadata and Error Checks'!$AR$61,'Budget Template'!N$5='Metadata and Error Checks'!$AU$61),AND('Budget Template'!N$4='Metadata and Error Checks'!$AR$61,'Budget Template'!N$5='Metadata and Error Checks'!$AV$61),AND('Budget Template'!N$4='Metadata and Error Checks'!$AR$61,'Budget Template'!N$5='Metadata and Error Checks'!$AW$61),AND('Budget Template'!N$4='Metadata and Error Checks'!$AR$61,'Budget Template'!N$5='Metadata and Error Checks'!$AX$61),AND('Budget Template'!N$4='Metadata and Error Checks'!$AR$61,'Budget Template'!N$5='Metadata and Error Checks'!$AY$61),AND('Budget Template'!N$4='Metadata and Error Checks'!$AR$61,'Budget Template'!N$5='Metadata and Error Checks'!$AZ$61),AND('Budget Template'!N$4='Metadata and Error Checks'!$AR$61,'Budget Template'!N$5='Metadata and Error Checks'!$BA$61),AND('Budget Template'!N$4='Metadata and Error Checks'!$AR$61,'Budget Template'!N$5='Metadata and Error Checks'!$BB$61),AND('Budget Template'!N$4='Metadata and Error Checks'!$AR$61,'Budget Template'!N$5='Metadata and Error Checks'!$BC$61),AND('Budget Template'!N$4='Metadata and Error Checks'!$AR$61,'Budget Template'!N$5='Metadata and Error Checks'!$BD$61),AND('Budget Template'!N$4='Metadata and Error Checks'!$AR$61,'Budget Template'!N$5='Metadata and Error Checks'!$BE$61),AND('Budget Template'!N$4='Metadata and Error Checks'!$AR$61,'Budget Template'!N$5='Metadata and Error Checks'!$BF$61),AND('Budget Template'!N$4='Metadata and Error Checks'!$AR$61,'Budget Template'!N$5='Metadata and Error Checks'!$BG$61),AND('Budget Template'!N$4='Metadata and Error Checks'!$AR$61,'Budget Template'!N$5='Metadata and Error Checks'!$BH$61),AND('Budget Template'!N$4='Metadata and Error Checks'!$AR$61,'Budget Template'!N$5='Metadata and Error Checks'!$BI$61),AND('Budget Template'!N$4='Metadata and Error Checks'!$AR$62,'Budget Template'!N$5='Metadata and Error Checks'!$AS$62),AND('Budget Template'!N$4='Metadata and Error Checks'!$AR$62,'Budget Template'!N$5='Metadata and Error Checks'!$AT$62),AND('Budget Template'!N$4='Metadata and Error Checks'!$AR$62,'Budget Template'!N$5='Metadata and Error Checks'!$AU$62),AND('Budget Template'!N$4='Metadata and Error Checks'!$AR$62,'Budget Template'!N$5='Metadata and Error Checks'!$AV$62),AND('Budget Template'!N$4='Metadata and Error Checks'!$AR$62,'Budget Template'!N$5='Metadata and Error Checks'!$AW$62),AND('Budget Template'!N$4='Metadata and Error Checks'!$AR$62,'Budget Template'!N$5='Metadata and Error Checks'!$AX$62),AND('Budget Template'!N$4='Metadata and Error Checks'!$AR$62,'Budget Template'!N$5='Metadata and Error Checks'!$AY$62),AND('Budget Template'!N$4='Metadata and Error Checks'!$AR$62,'Budget Template'!N$5='Metadata and Error Checks'!$AZ$62),AND('Budget Template'!N$4='Metadata and Error Checks'!$AR$62,'Budget Template'!N$5='Metadata and Error Checks'!$BA$62),AND('Budget Template'!N$4='Metadata and Error Checks'!$AR$62,'Budget Template'!N$5='Metadata and Error Checks'!$BB$62),AND('Budget Template'!N$4='Metadata and Error Checks'!$AR$62,'Budget Template'!N$5='Metadata and Error Checks'!$BC$62),AND('Budget Template'!N$4='Metadata and Error Checks'!$AR$62,'Budget Template'!N$5='Metadata and Error Checks'!$BD$62),AND('Budget Template'!N$4='Metadata and Error Checks'!$AR$62,'Budget Template'!N$5='Metadata and Error Checks'!$BE$62),AND('Budget Template'!N$4='Metadata and Error Checks'!$AR$62,'Budget Template'!N$5='Metadata and Error Checks'!$BF$62),AND('Budget Template'!N$4='Metadata and Error Checks'!$AR$62,'Budget Template'!N$5='Metadata and Error Checks'!$BG$62),AND('Budget Template'!N$4='Metadata and Error Checks'!$AR$62,'Budget Template'!N$5='Metadata and Error Checks'!$BH$62),AND('Budget Template'!N$4='Metadata and Error Checks'!$AR$62,'Budget Template'!N$5='Metadata and Error Checks'!$BI$62), AND('Budget Template'!N$4='Metadata and Error Checks'!$AR$65,'Budget Template'!N$5&lt;&gt;Lists!$G$72),AND('Budget Template'!N$4='Metadata and Error Checks'!$AR$66,'Budget Template'!N$5&lt;&gt;Lists!$G$72),AND('Budget Template'!N$4='Metadata and Error Checks'!$AR$61,'Budget Template'!N$5=Lists!$G$75),AND('Budget Template'!N$4='Metadata and Error Checks'!$AR$62,'Budget Template'!N$5=Lists!$G$75)),"X","")</f>
        <v/>
      </c>
      <c r="P46" s="109" t="str">
        <f>IF(OR(AND('Budget Template'!O$4='Metadata and Error Checks'!$AR$61,'Budget Template'!O$5='Metadata and Error Checks'!$AS$61),AND('Budget Template'!O$4='Metadata and Error Checks'!$AR$61,'Budget Template'!O$5='Metadata and Error Checks'!$AT$61),AND('Budget Template'!O$4='Metadata and Error Checks'!$AR$61,'Budget Template'!O$5='Metadata and Error Checks'!$AU$61),AND('Budget Template'!O$4='Metadata and Error Checks'!$AR$61,'Budget Template'!O$5='Metadata and Error Checks'!$AV$61),AND('Budget Template'!O$4='Metadata and Error Checks'!$AR$61,'Budget Template'!O$5='Metadata and Error Checks'!$AW$61),AND('Budget Template'!O$4='Metadata and Error Checks'!$AR$61,'Budget Template'!O$5='Metadata and Error Checks'!$AX$61),AND('Budget Template'!O$4='Metadata and Error Checks'!$AR$61,'Budget Template'!O$5='Metadata and Error Checks'!$AY$61),AND('Budget Template'!O$4='Metadata and Error Checks'!$AR$61,'Budget Template'!O$5='Metadata and Error Checks'!$AZ$61),AND('Budget Template'!O$4='Metadata and Error Checks'!$AR$61,'Budget Template'!O$5='Metadata and Error Checks'!$BA$61),AND('Budget Template'!O$4='Metadata and Error Checks'!$AR$61,'Budget Template'!O$5='Metadata and Error Checks'!$BB$61),AND('Budget Template'!O$4='Metadata and Error Checks'!$AR$61,'Budget Template'!O$5='Metadata and Error Checks'!$BC$61),AND('Budget Template'!O$4='Metadata and Error Checks'!$AR$61,'Budget Template'!O$5='Metadata and Error Checks'!$BD$61),AND('Budget Template'!O$4='Metadata and Error Checks'!$AR$61,'Budget Template'!O$5='Metadata and Error Checks'!$BE$61),AND('Budget Template'!O$4='Metadata and Error Checks'!$AR$61,'Budget Template'!O$5='Metadata and Error Checks'!$BF$61),AND('Budget Template'!O$4='Metadata and Error Checks'!$AR$61,'Budget Template'!O$5='Metadata and Error Checks'!$BG$61),AND('Budget Template'!O$4='Metadata and Error Checks'!$AR$61,'Budget Template'!O$5='Metadata and Error Checks'!$BH$61),AND('Budget Template'!O$4='Metadata and Error Checks'!$AR$61,'Budget Template'!O$5='Metadata and Error Checks'!$BI$61),AND('Budget Template'!O$4='Metadata and Error Checks'!$AR$62,'Budget Template'!O$5='Metadata and Error Checks'!$AS$62),AND('Budget Template'!O$4='Metadata and Error Checks'!$AR$62,'Budget Template'!O$5='Metadata and Error Checks'!$AT$62),AND('Budget Template'!O$4='Metadata and Error Checks'!$AR$62,'Budget Template'!O$5='Metadata and Error Checks'!$AU$62),AND('Budget Template'!O$4='Metadata and Error Checks'!$AR$62,'Budget Template'!O$5='Metadata and Error Checks'!$AV$62),AND('Budget Template'!O$4='Metadata and Error Checks'!$AR$62,'Budget Template'!O$5='Metadata and Error Checks'!$AW$62),AND('Budget Template'!O$4='Metadata and Error Checks'!$AR$62,'Budget Template'!O$5='Metadata and Error Checks'!$AX$62),AND('Budget Template'!O$4='Metadata and Error Checks'!$AR$62,'Budget Template'!O$5='Metadata and Error Checks'!$AY$62),AND('Budget Template'!O$4='Metadata and Error Checks'!$AR$62,'Budget Template'!O$5='Metadata and Error Checks'!$AZ$62),AND('Budget Template'!O$4='Metadata and Error Checks'!$AR$62,'Budget Template'!O$5='Metadata and Error Checks'!$BA$62),AND('Budget Template'!O$4='Metadata and Error Checks'!$AR$62,'Budget Template'!O$5='Metadata and Error Checks'!$BB$62),AND('Budget Template'!O$4='Metadata and Error Checks'!$AR$62,'Budget Template'!O$5='Metadata and Error Checks'!$BC$62),AND('Budget Template'!O$4='Metadata and Error Checks'!$AR$62,'Budget Template'!O$5='Metadata and Error Checks'!$BD$62),AND('Budget Template'!O$4='Metadata and Error Checks'!$AR$62,'Budget Template'!O$5='Metadata and Error Checks'!$BE$62),AND('Budget Template'!O$4='Metadata and Error Checks'!$AR$62,'Budget Template'!O$5='Metadata and Error Checks'!$BF$62),AND('Budget Template'!O$4='Metadata and Error Checks'!$AR$62,'Budget Template'!O$5='Metadata and Error Checks'!$BG$62),AND('Budget Template'!O$4='Metadata and Error Checks'!$AR$62,'Budget Template'!O$5='Metadata and Error Checks'!$BH$62),AND('Budget Template'!O$4='Metadata and Error Checks'!$AR$62,'Budget Template'!O$5='Metadata and Error Checks'!$BI$62), AND('Budget Template'!O$4='Metadata and Error Checks'!$AR$65,'Budget Template'!O$5&lt;&gt;Lists!$G$72),AND('Budget Template'!O$4='Metadata and Error Checks'!$AR$66,'Budget Template'!O$5&lt;&gt;Lists!$G$72),AND('Budget Template'!O$4='Metadata and Error Checks'!$AR$61,'Budget Template'!O$5=Lists!$G$75),AND('Budget Template'!O$4='Metadata and Error Checks'!$AR$62,'Budget Template'!O$5=Lists!$G$75)),"X","")</f>
        <v/>
      </c>
      <c r="Q46" s="109" t="str">
        <f>IF(OR(AND('Budget Template'!P$4='Metadata and Error Checks'!$AR$61,'Budget Template'!P$5='Metadata and Error Checks'!$AS$61),AND('Budget Template'!P$4='Metadata and Error Checks'!$AR$61,'Budget Template'!P$5='Metadata and Error Checks'!$AT$61),AND('Budget Template'!P$4='Metadata and Error Checks'!$AR$61,'Budget Template'!P$5='Metadata and Error Checks'!$AU$61),AND('Budget Template'!P$4='Metadata and Error Checks'!$AR$61,'Budget Template'!P$5='Metadata and Error Checks'!$AV$61),AND('Budget Template'!P$4='Metadata and Error Checks'!$AR$61,'Budget Template'!P$5='Metadata and Error Checks'!$AW$61),AND('Budget Template'!P$4='Metadata and Error Checks'!$AR$61,'Budget Template'!P$5='Metadata and Error Checks'!$AX$61),AND('Budget Template'!P$4='Metadata and Error Checks'!$AR$61,'Budget Template'!P$5='Metadata and Error Checks'!$AY$61),AND('Budget Template'!P$4='Metadata and Error Checks'!$AR$61,'Budget Template'!P$5='Metadata and Error Checks'!$AZ$61),AND('Budget Template'!P$4='Metadata and Error Checks'!$AR$61,'Budget Template'!P$5='Metadata and Error Checks'!$BA$61),AND('Budget Template'!P$4='Metadata and Error Checks'!$AR$61,'Budget Template'!P$5='Metadata and Error Checks'!$BB$61),AND('Budget Template'!P$4='Metadata and Error Checks'!$AR$61,'Budget Template'!P$5='Metadata and Error Checks'!$BC$61),AND('Budget Template'!P$4='Metadata and Error Checks'!$AR$61,'Budget Template'!P$5='Metadata and Error Checks'!$BD$61),AND('Budget Template'!P$4='Metadata and Error Checks'!$AR$61,'Budget Template'!P$5='Metadata and Error Checks'!$BE$61),AND('Budget Template'!P$4='Metadata and Error Checks'!$AR$61,'Budget Template'!P$5='Metadata and Error Checks'!$BF$61),AND('Budget Template'!P$4='Metadata and Error Checks'!$AR$61,'Budget Template'!P$5='Metadata and Error Checks'!$BG$61),AND('Budget Template'!P$4='Metadata and Error Checks'!$AR$61,'Budget Template'!P$5='Metadata and Error Checks'!$BH$61),AND('Budget Template'!P$4='Metadata and Error Checks'!$AR$61,'Budget Template'!P$5='Metadata and Error Checks'!$BI$61),AND('Budget Template'!P$4='Metadata and Error Checks'!$AR$62,'Budget Template'!P$5='Metadata and Error Checks'!$AS$62),AND('Budget Template'!P$4='Metadata and Error Checks'!$AR$62,'Budget Template'!P$5='Metadata and Error Checks'!$AT$62),AND('Budget Template'!P$4='Metadata and Error Checks'!$AR$62,'Budget Template'!P$5='Metadata and Error Checks'!$AU$62),AND('Budget Template'!P$4='Metadata and Error Checks'!$AR$62,'Budget Template'!P$5='Metadata and Error Checks'!$AV$62),AND('Budget Template'!P$4='Metadata and Error Checks'!$AR$62,'Budget Template'!P$5='Metadata and Error Checks'!$AW$62),AND('Budget Template'!P$4='Metadata and Error Checks'!$AR$62,'Budget Template'!P$5='Metadata and Error Checks'!$AX$62),AND('Budget Template'!P$4='Metadata and Error Checks'!$AR$62,'Budget Template'!P$5='Metadata and Error Checks'!$AY$62),AND('Budget Template'!P$4='Metadata and Error Checks'!$AR$62,'Budget Template'!P$5='Metadata and Error Checks'!$AZ$62),AND('Budget Template'!P$4='Metadata and Error Checks'!$AR$62,'Budget Template'!P$5='Metadata and Error Checks'!$BA$62),AND('Budget Template'!P$4='Metadata and Error Checks'!$AR$62,'Budget Template'!P$5='Metadata and Error Checks'!$BB$62),AND('Budget Template'!P$4='Metadata and Error Checks'!$AR$62,'Budget Template'!P$5='Metadata and Error Checks'!$BC$62),AND('Budget Template'!P$4='Metadata and Error Checks'!$AR$62,'Budget Template'!P$5='Metadata and Error Checks'!$BD$62),AND('Budget Template'!P$4='Metadata and Error Checks'!$AR$62,'Budget Template'!P$5='Metadata and Error Checks'!$BE$62),AND('Budget Template'!P$4='Metadata and Error Checks'!$AR$62,'Budget Template'!P$5='Metadata and Error Checks'!$BF$62),AND('Budget Template'!P$4='Metadata and Error Checks'!$AR$62,'Budget Template'!P$5='Metadata and Error Checks'!$BG$62),AND('Budget Template'!P$4='Metadata and Error Checks'!$AR$62,'Budget Template'!P$5='Metadata and Error Checks'!$BH$62),AND('Budget Template'!P$4='Metadata and Error Checks'!$AR$62,'Budget Template'!P$5='Metadata and Error Checks'!$BI$62), AND('Budget Template'!P$4='Metadata and Error Checks'!$AR$65,'Budget Template'!P$5&lt;&gt;Lists!$G$72),AND('Budget Template'!P$4='Metadata and Error Checks'!$AR$66,'Budget Template'!P$5&lt;&gt;Lists!$G$72),AND('Budget Template'!P$4='Metadata and Error Checks'!$AR$61,'Budget Template'!P$5=Lists!$G$75),AND('Budget Template'!P$4='Metadata and Error Checks'!$AR$62,'Budget Template'!P$5=Lists!$G$75)),"X","")</f>
        <v/>
      </c>
      <c r="R46" s="109" t="str">
        <f>IF(OR(AND('Budget Template'!Q$4='Metadata and Error Checks'!$AR$61,'Budget Template'!Q$5='Metadata and Error Checks'!$AS$61),AND('Budget Template'!Q$4='Metadata and Error Checks'!$AR$61,'Budget Template'!Q$5='Metadata and Error Checks'!$AT$61),AND('Budget Template'!Q$4='Metadata and Error Checks'!$AR$61,'Budget Template'!Q$5='Metadata and Error Checks'!$AU$61),AND('Budget Template'!Q$4='Metadata and Error Checks'!$AR$61,'Budget Template'!Q$5='Metadata and Error Checks'!$AV$61),AND('Budget Template'!Q$4='Metadata and Error Checks'!$AR$61,'Budget Template'!Q$5='Metadata and Error Checks'!$AW$61),AND('Budget Template'!Q$4='Metadata and Error Checks'!$AR$61,'Budget Template'!Q$5='Metadata and Error Checks'!$AX$61),AND('Budget Template'!Q$4='Metadata and Error Checks'!$AR$61,'Budget Template'!Q$5='Metadata and Error Checks'!$AY$61),AND('Budget Template'!Q$4='Metadata and Error Checks'!$AR$61,'Budget Template'!Q$5='Metadata and Error Checks'!$AZ$61),AND('Budget Template'!Q$4='Metadata and Error Checks'!$AR$61,'Budget Template'!Q$5='Metadata and Error Checks'!$BA$61),AND('Budget Template'!Q$4='Metadata and Error Checks'!$AR$61,'Budget Template'!Q$5='Metadata and Error Checks'!$BB$61),AND('Budget Template'!Q$4='Metadata and Error Checks'!$AR$61,'Budget Template'!Q$5='Metadata and Error Checks'!$BC$61),AND('Budget Template'!Q$4='Metadata and Error Checks'!$AR$61,'Budget Template'!Q$5='Metadata and Error Checks'!$BD$61),AND('Budget Template'!Q$4='Metadata and Error Checks'!$AR$61,'Budget Template'!Q$5='Metadata and Error Checks'!$BE$61),AND('Budget Template'!Q$4='Metadata and Error Checks'!$AR$61,'Budget Template'!Q$5='Metadata and Error Checks'!$BF$61),AND('Budget Template'!Q$4='Metadata and Error Checks'!$AR$61,'Budget Template'!Q$5='Metadata and Error Checks'!$BG$61),AND('Budget Template'!Q$4='Metadata and Error Checks'!$AR$61,'Budget Template'!Q$5='Metadata and Error Checks'!$BH$61),AND('Budget Template'!Q$4='Metadata and Error Checks'!$AR$61,'Budget Template'!Q$5='Metadata and Error Checks'!$BI$61),AND('Budget Template'!Q$4='Metadata and Error Checks'!$AR$62,'Budget Template'!Q$5='Metadata and Error Checks'!$AS$62),AND('Budget Template'!Q$4='Metadata and Error Checks'!$AR$62,'Budget Template'!Q$5='Metadata and Error Checks'!$AT$62),AND('Budget Template'!Q$4='Metadata and Error Checks'!$AR$62,'Budget Template'!Q$5='Metadata and Error Checks'!$AU$62),AND('Budget Template'!Q$4='Metadata and Error Checks'!$AR$62,'Budget Template'!Q$5='Metadata and Error Checks'!$AV$62),AND('Budget Template'!Q$4='Metadata and Error Checks'!$AR$62,'Budget Template'!Q$5='Metadata and Error Checks'!$AW$62),AND('Budget Template'!Q$4='Metadata and Error Checks'!$AR$62,'Budget Template'!Q$5='Metadata and Error Checks'!$AX$62),AND('Budget Template'!Q$4='Metadata and Error Checks'!$AR$62,'Budget Template'!Q$5='Metadata and Error Checks'!$AY$62),AND('Budget Template'!Q$4='Metadata and Error Checks'!$AR$62,'Budget Template'!Q$5='Metadata and Error Checks'!$AZ$62),AND('Budget Template'!Q$4='Metadata and Error Checks'!$AR$62,'Budget Template'!Q$5='Metadata and Error Checks'!$BA$62),AND('Budget Template'!Q$4='Metadata and Error Checks'!$AR$62,'Budget Template'!Q$5='Metadata and Error Checks'!$BB$62),AND('Budget Template'!Q$4='Metadata and Error Checks'!$AR$62,'Budget Template'!Q$5='Metadata and Error Checks'!$BC$62),AND('Budget Template'!Q$4='Metadata and Error Checks'!$AR$62,'Budget Template'!Q$5='Metadata and Error Checks'!$BD$62),AND('Budget Template'!Q$4='Metadata and Error Checks'!$AR$62,'Budget Template'!Q$5='Metadata and Error Checks'!$BE$62),AND('Budget Template'!Q$4='Metadata and Error Checks'!$AR$62,'Budget Template'!Q$5='Metadata and Error Checks'!$BF$62),AND('Budget Template'!Q$4='Metadata and Error Checks'!$AR$62,'Budget Template'!Q$5='Metadata and Error Checks'!$BG$62),AND('Budget Template'!Q$4='Metadata and Error Checks'!$AR$62,'Budget Template'!Q$5='Metadata and Error Checks'!$BH$62),AND('Budget Template'!Q$4='Metadata and Error Checks'!$AR$62,'Budget Template'!Q$5='Metadata and Error Checks'!$BI$62), AND('Budget Template'!Q$4='Metadata and Error Checks'!$AR$65,'Budget Template'!Q$5&lt;&gt;Lists!$G$72),AND('Budget Template'!Q$4='Metadata and Error Checks'!$AR$66,'Budget Template'!Q$5&lt;&gt;Lists!$G$72),AND('Budget Template'!Q$4='Metadata and Error Checks'!$AR$61,'Budget Template'!Q$5=Lists!$G$75),AND('Budget Template'!Q$4='Metadata and Error Checks'!$AR$62,'Budget Template'!Q$5=Lists!$G$75)),"X","")</f>
        <v/>
      </c>
      <c r="S46" s="109" t="str">
        <f>IF(OR(AND('Budget Template'!R$4='Metadata and Error Checks'!$AR$61,'Budget Template'!R$5='Metadata and Error Checks'!$AS$61),AND('Budget Template'!R$4='Metadata and Error Checks'!$AR$61,'Budget Template'!R$5='Metadata and Error Checks'!$AT$61),AND('Budget Template'!R$4='Metadata and Error Checks'!$AR$61,'Budget Template'!R$5='Metadata and Error Checks'!$AU$61),AND('Budget Template'!R$4='Metadata and Error Checks'!$AR$61,'Budget Template'!R$5='Metadata and Error Checks'!$AV$61),AND('Budget Template'!R$4='Metadata and Error Checks'!$AR$61,'Budget Template'!R$5='Metadata and Error Checks'!$AW$61),AND('Budget Template'!R$4='Metadata and Error Checks'!$AR$61,'Budget Template'!R$5='Metadata and Error Checks'!$AX$61),AND('Budget Template'!R$4='Metadata and Error Checks'!$AR$61,'Budget Template'!R$5='Metadata and Error Checks'!$AY$61),AND('Budget Template'!R$4='Metadata and Error Checks'!$AR$61,'Budget Template'!R$5='Metadata and Error Checks'!$AZ$61),AND('Budget Template'!R$4='Metadata and Error Checks'!$AR$61,'Budget Template'!R$5='Metadata and Error Checks'!$BA$61),AND('Budget Template'!R$4='Metadata and Error Checks'!$AR$61,'Budget Template'!R$5='Metadata and Error Checks'!$BB$61),AND('Budget Template'!R$4='Metadata and Error Checks'!$AR$61,'Budget Template'!R$5='Metadata and Error Checks'!$BC$61),AND('Budget Template'!R$4='Metadata and Error Checks'!$AR$61,'Budget Template'!R$5='Metadata and Error Checks'!$BD$61),AND('Budget Template'!R$4='Metadata and Error Checks'!$AR$61,'Budget Template'!R$5='Metadata and Error Checks'!$BE$61),AND('Budget Template'!R$4='Metadata and Error Checks'!$AR$61,'Budget Template'!R$5='Metadata and Error Checks'!$BF$61),AND('Budget Template'!R$4='Metadata and Error Checks'!$AR$61,'Budget Template'!R$5='Metadata and Error Checks'!$BG$61),AND('Budget Template'!R$4='Metadata and Error Checks'!$AR$61,'Budget Template'!R$5='Metadata and Error Checks'!$BH$61),AND('Budget Template'!R$4='Metadata and Error Checks'!$AR$61,'Budget Template'!R$5='Metadata and Error Checks'!$BI$61),AND('Budget Template'!R$4='Metadata and Error Checks'!$AR$62,'Budget Template'!R$5='Metadata and Error Checks'!$AS$62),AND('Budget Template'!R$4='Metadata and Error Checks'!$AR$62,'Budget Template'!R$5='Metadata and Error Checks'!$AT$62),AND('Budget Template'!R$4='Metadata and Error Checks'!$AR$62,'Budget Template'!R$5='Metadata and Error Checks'!$AU$62),AND('Budget Template'!R$4='Metadata and Error Checks'!$AR$62,'Budget Template'!R$5='Metadata and Error Checks'!$AV$62),AND('Budget Template'!R$4='Metadata and Error Checks'!$AR$62,'Budget Template'!R$5='Metadata and Error Checks'!$AW$62),AND('Budget Template'!R$4='Metadata and Error Checks'!$AR$62,'Budget Template'!R$5='Metadata and Error Checks'!$AX$62),AND('Budget Template'!R$4='Metadata and Error Checks'!$AR$62,'Budget Template'!R$5='Metadata and Error Checks'!$AY$62),AND('Budget Template'!R$4='Metadata and Error Checks'!$AR$62,'Budget Template'!R$5='Metadata and Error Checks'!$AZ$62),AND('Budget Template'!R$4='Metadata and Error Checks'!$AR$62,'Budget Template'!R$5='Metadata and Error Checks'!$BA$62),AND('Budget Template'!R$4='Metadata and Error Checks'!$AR$62,'Budget Template'!R$5='Metadata and Error Checks'!$BB$62),AND('Budget Template'!R$4='Metadata and Error Checks'!$AR$62,'Budget Template'!R$5='Metadata and Error Checks'!$BC$62),AND('Budget Template'!R$4='Metadata and Error Checks'!$AR$62,'Budget Template'!R$5='Metadata and Error Checks'!$BD$62),AND('Budget Template'!R$4='Metadata and Error Checks'!$AR$62,'Budget Template'!R$5='Metadata and Error Checks'!$BE$62),AND('Budget Template'!R$4='Metadata and Error Checks'!$AR$62,'Budget Template'!R$5='Metadata and Error Checks'!$BF$62),AND('Budget Template'!R$4='Metadata and Error Checks'!$AR$62,'Budget Template'!R$5='Metadata and Error Checks'!$BG$62),AND('Budget Template'!R$4='Metadata and Error Checks'!$AR$62,'Budget Template'!R$5='Metadata and Error Checks'!$BH$62),AND('Budget Template'!R$4='Metadata and Error Checks'!$AR$62,'Budget Template'!R$5='Metadata and Error Checks'!$BI$62), AND('Budget Template'!R$4='Metadata and Error Checks'!$AR$65,'Budget Template'!R$5&lt;&gt;Lists!$G$72),AND('Budget Template'!R$4='Metadata and Error Checks'!$AR$66,'Budget Template'!R$5&lt;&gt;Lists!$G$72),AND('Budget Template'!R$4='Metadata and Error Checks'!$AR$61,'Budget Template'!R$5=Lists!$G$75),AND('Budget Template'!R$4='Metadata and Error Checks'!$AR$62,'Budget Template'!R$5=Lists!$G$75)),"X","")</f>
        <v/>
      </c>
      <c r="T46" s="109" t="str">
        <f>IF(OR(AND('Budget Template'!S$4='Metadata and Error Checks'!$AR$61,'Budget Template'!S$5='Metadata and Error Checks'!$AS$61),AND('Budget Template'!S$4='Metadata and Error Checks'!$AR$61,'Budget Template'!S$5='Metadata and Error Checks'!$AT$61),AND('Budget Template'!S$4='Metadata and Error Checks'!$AR$61,'Budget Template'!S$5='Metadata and Error Checks'!$AU$61),AND('Budget Template'!S$4='Metadata and Error Checks'!$AR$61,'Budget Template'!S$5='Metadata and Error Checks'!$AV$61),AND('Budget Template'!S$4='Metadata and Error Checks'!$AR$61,'Budget Template'!S$5='Metadata and Error Checks'!$AW$61),AND('Budget Template'!S$4='Metadata and Error Checks'!$AR$61,'Budget Template'!S$5='Metadata and Error Checks'!$AX$61),AND('Budget Template'!S$4='Metadata and Error Checks'!$AR$61,'Budget Template'!S$5='Metadata and Error Checks'!$AY$61),AND('Budget Template'!S$4='Metadata and Error Checks'!$AR$61,'Budget Template'!S$5='Metadata and Error Checks'!$AZ$61),AND('Budget Template'!S$4='Metadata and Error Checks'!$AR$61,'Budget Template'!S$5='Metadata and Error Checks'!$BA$61),AND('Budget Template'!S$4='Metadata and Error Checks'!$AR$61,'Budget Template'!S$5='Metadata and Error Checks'!$BB$61),AND('Budget Template'!S$4='Metadata and Error Checks'!$AR$61,'Budget Template'!S$5='Metadata and Error Checks'!$BC$61),AND('Budget Template'!S$4='Metadata and Error Checks'!$AR$61,'Budget Template'!S$5='Metadata and Error Checks'!$BD$61),AND('Budget Template'!S$4='Metadata and Error Checks'!$AR$61,'Budget Template'!S$5='Metadata and Error Checks'!$BE$61),AND('Budget Template'!S$4='Metadata and Error Checks'!$AR$61,'Budget Template'!S$5='Metadata and Error Checks'!$BF$61),AND('Budget Template'!S$4='Metadata and Error Checks'!$AR$61,'Budget Template'!S$5='Metadata and Error Checks'!$BG$61),AND('Budget Template'!S$4='Metadata and Error Checks'!$AR$61,'Budget Template'!S$5='Metadata and Error Checks'!$BH$61),AND('Budget Template'!S$4='Metadata and Error Checks'!$AR$61,'Budget Template'!S$5='Metadata and Error Checks'!$BI$61),AND('Budget Template'!S$4='Metadata and Error Checks'!$AR$62,'Budget Template'!S$5='Metadata and Error Checks'!$AS$62),AND('Budget Template'!S$4='Metadata and Error Checks'!$AR$62,'Budget Template'!S$5='Metadata and Error Checks'!$AT$62),AND('Budget Template'!S$4='Metadata and Error Checks'!$AR$62,'Budget Template'!S$5='Metadata and Error Checks'!$AU$62),AND('Budget Template'!S$4='Metadata and Error Checks'!$AR$62,'Budget Template'!S$5='Metadata and Error Checks'!$AV$62),AND('Budget Template'!S$4='Metadata and Error Checks'!$AR$62,'Budget Template'!S$5='Metadata and Error Checks'!$AW$62),AND('Budget Template'!S$4='Metadata and Error Checks'!$AR$62,'Budget Template'!S$5='Metadata and Error Checks'!$AX$62),AND('Budget Template'!S$4='Metadata and Error Checks'!$AR$62,'Budget Template'!S$5='Metadata and Error Checks'!$AY$62),AND('Budget Template'!S$4='Metadata and Error Checks'!$AR$62,'Budget Template'!S$5='Metadata and Error Checks'!$AZ$62),AND('Budget Template'!S$4='Metadata and Error Checks'!$AR$62,'Budget Template'!S$5='Metadata and Error Checks'!$BA$62),AND('Budget Template'!S$4='Metadata and Error Checks'!$AR$62,'Budget Template'!S$5='Metadata and Error Checks'!$BB$62),AND('Budget Template'!S$4='Metadata and Error Checks'!$AR$62,'Budget Template'!S$5='Metadata and Error Checks'!$BC$62),AND('Budget Template'!S$4='Metadata and Error Checks'!$AR$62,'Budget Template'!S$5='Metadata and Error Checks'!$BD$62),AND('Budget Template'!S$4='Metadata and Error Checks'!$AR$62,'Budget Template'!S$5='Metadata and Error Checks'!$BE$62),AND('Budget Template'!S$4='Metadata and Error Checks'!$AR$62,'Budget Template'!S$5='Metadata and Error Checks'!$BF$62),AND('Budget Template'!S$4='Metadata and Error Checks'!$AR$62,'Budget Template'!S$5='Metadata and Error Checks'!$BG$62),AND('Budget Template'!S$4='Metadata and Error Checks'!$AR$62,'Budget Template'!S$5='Metadata and Error Checks'!$BH$62),AND('Budget Template'!S$4='Metadata and Error Checks'!$AR$62,'Budget Template'!S$5='Metadata and Error Checks'!$BI$62), AND('Budget Template'!S$4='Metadata and Error Checks'!$AR$65,'Budget Template'!S$5&lt;&gt;Lists!$G$72),AND('Budget Template'!S$4='Metadata and Error Checks'!$AR$66,'Budget Template'!S$5&lt;&gt;Lists!$G$72),AND('Budget Template'!S$4='Metadata and Error Checks'!$AR$61,'Budget Template'!S$5=Lists!$G$75),AND('Budget Template'!S$4='Metadata and Error Checks'!$AR$62,'Budget Template'!S$5=Lists!$G$75)),"X","")</f>
        <v/>
      </c>
      <c r="U46" s="109" t="str">
        <f>IF(OR(AND('Budget Template'!T$4='Metadata and Error Checks'!$AR$61,'Budget Template'!T$5='Metadata and Error Checks'!$AS$61),AND('Budget Template'!T$4='Metadata and Error Checks'!$AR$61,'Budget Template'!T$5='Metadata and Error Checks'!$AT$61),AND('Budget Template'!T$4='Metadata and Error Checks'!$AR$61,'Budget Template'!T$5='Metadata and Error Checks'!$AU$61),AND('Budget Template'!T$4='Metadata and Error Checks'!$AR$61,'Budget Template'!T$5='Metadata and Error Checks'!$AV$61),AND('Budget Template'!T$4='Metadata and Error Checks'!$AR$61,'Budget Template'!T$5='Metadata and Error Checks'!$AW$61),AND('Budget Template'!T$4='Metadata and Error Checks'!$AR$61,'Budget Template'!T$5='Metadata and Error Checks'!$AX$61),AND('Budget Template'!T$4='Metadata and Error Checks'!$AR$61,'Budget Template'!T$5='Metadata and Error Checks'!$AY$61),AND('Budget Template'!T$4='Metadata and Error Checks'!$AR$61,'Budget Template'!T$5='Metadata and Error Checks'!$AZ$61),AND('Budget Template'!T$4='Metadata and Error Checks'!$AR$61,'Budget Template'!T$5='Metadata and Error Checks'!$BA$61),AND('Budget Template'!T$4='Metadata and Error Checks'!$AR$61,'Budget Template'!T$5='Metadata and Error Checks'!$BB$61),AND('Budget Template'!T$4='Metadata and Error Checks'!$AR$61,'Budget Template'!T$5='Metadata and Error Checks'!$BC$61),AND('Budget Template'!T$4='Metadata and Error Checks'!$AR$61,'Budget Template'!T$5='Metadata and Error Checks'!$BD$61),AND('Budget Template'!T$4='Metadata and Error Checks'!$AR$61,'Budget Template'!T$5='Metadata and Error Checks'!$BE$61),AND('Budget Template'!T$4='Metadata and Error Checks'!$AR$61,'Budget Template'!T$5='Metadata and Error Checks'!$BF$61),AND('Budget Template'!T$4='Metadata and Error Checks'!$AR$61,'Budget Template'!T$5='Metadata and Error Checks'!$BG$61),AND('Budget Template'!T$4='Metadata and Error Checks'!$AR$61,'Budget Template'!T$5='Metadata and Error Checks'!$BH$61),AND('Budget Template'!T$4='Metadata and Error Checks'!$AR$61,'Budget Template'!T$5='Metadata and Error Checks'!$BI$61),AND('Budget Template'!T$4='Metadata and Error Checks'!$AR$62,'Budget Template'!T$5='Metadata and Error Checks'!$AS$62),AND('Budget Template'!T$4='Metadata and Error Checks'!$AR$62,'Budget Template'!T$5='Metadata and Error Checks'!$AT$62),AND('Budget Template'!T$4='Metadata and Error Checks'!$AR$62,'Budget Template'!T$5='Metadata and Error Checks'!$AU$62),AND('Budget Template'!T$4='Metadata and Error Checks'!$AR$62,'Budget Template'!T$5='Metadata and Error Checks'!$AV$62),AND('Budget Template'!T$4='Metadata and Error Checks'!$AR$62,'Budget Template'!T$5='Metadata and Error Checks'!$AW$62),AND('Budget Template'!T$4='Metadata and Error Checks'!$AR$62,'Budget Template'!T$5='Metadata and Error Checks'!$AX$62),AND('Budget Template'!T$4='Metadata and Error Checks'!$AR$62,'Budget Template'!T$5='Metadata and Error Checks'!$AY$62),AND('Budget Template'!T$4='Metadata and Error Checks'!$AR$62,'Budget Template'!T$5='Metadata and Error Checks'!$AZ$62),AND('Budget Template'!T$4='Metadata and Error Checks'!$AR$62,'Budget Template'!T$5='Metadata and Error Checks'!$BA$62),AND('Budget Template'!T$4='Metadata and Error Checks'!$AR$62,'Budget Template'!T$5='Metadata and Error Checks'!$BB$62),AND('Budget Template'!T$4='Metadata and Error Checks'!$AR$62,'Budget Template'!T$5='Metadata and Error Checks'!$BC$62),AND('Budget Template'!T$4='Metadata and Error Checks'!$AR$62,'Budget Template'!T$5='Metadata and Error Checks'!$BD$62),AND('Budget Template'!T$4='Metadata and Error Checks'!$AR$62,'Budget Template'!T$5='Metadata and Error Checks'!$BE$62),AND('Budget Template'!T$4='Metadata and Error Checks'!$AR$62,'Budget Template'!T$5='Metadata and Error Checks'!$BF$62),AND('Budget Template'!T$4='Metadata and Error Checks'!$AR$62,'Budget Template'!T$5='Metadata and Error Checks'!$BG$62),AND('Budget Template'!T$4='Metadata and Error Checks'!$AR$62,'Budget Template'!T$5='Metadata and Error Checks'!$BH$62),AND('Budget Template'!T$4='Metadata and Error Checks'!$AR$62,'Budget Template'!T$5='Metadata and Error Checks'!$BI$62), AND('Budget Template'!T$4='Metadata and Error Checks'!$AR$65,'Budget Template'!T$5&lt;&gt;Lists!$G$72),AND('Budget Template'!T$4='Metadata and Error Checks'!$AR$66,'Budget Template'!T$5&lt;&gt;Lists!$G$72),AND('Budget Template'!T$4='Metadata and Error Checks'!$AR$61,'Budget Template'!T$5=Lists!$G$75),AND('Budget Template'!T$4='Metadata and Error Checks'!$AR$62,'Budget Template'!T$5=Lists!$G$75)),"X","")</f>
        <v/>
      </c>
      <c r="V46" s="109" t="str">
        <f>IF(OR(AND('Budget Template'!U$4='Metadata and Error Checks'!$AR$61,'Budget Template'!U$5='Metadata and Error Checks'!$AS$61),AND('Budget Template'!U$4='Metadata and Error Checks'!$AR$61,'Budget Template'!U$5='Metadata and Error Checks'!$AT$61),AND('Budget Template'!U$4='Metadata and Error Checks'!$AR$61,'Budget Template'!U$5='Metadata and Error Checks'!$AU$61),AND('Budget Template'!U$4='Metadata and Error Checks'!$AR$61,'Budget Template'!U$5='Metadata and Error Checks'!$AV$61),AND('Budget Template'!U$4='Metadata and Error Checks'!$AR$61,'Budget Template'!U$5='Metadata and Error Checks'!$AW$61),AND('Budget Template'!U$4='Metadata and Error Checks'!$AR$61,'Budget Template'!U$5='Metadata and Error Checks'!$AX$61),AND('Budget Template'!U$4='Metadata and Error Checks'!$AR$61,'Budget Template'!U$5='Metadata and Error Checks'!$AY$61),AND('Budget Template'!U$4='Metadata and Error Checks'!$AR$61,'Budget Template'!U$5='Metadata and Error Checks'!$AZ$61),AND('Budget Template'!U$4='Metadata and Error Checks'!$AR$61,'Budget Template'!U$5='Metadata and Error Checks'!$BA$61),AND('Budget Template'!U$4='Metadata and Error Checks'!$AR$61,'Budget Template'!U$5='Metadata and Error Checks'!$BB$61),AND('Budget Template'!U$4='Metadata and Error Checks'!$AR$61,'Budget Template'!U$5='Metadata and Error Checks'!$BC$61),AND('Budget Template'!U$4='Metadata and Error Checks'!$AR$61,'Budget Template'!U$5='Metadata and Error Checks'!$BD$61),AND('Budget Template'!U$4='Metadata and Error Checks'!$AR$61,'Budget Template'!U$5='Metadata and Error Checks'!$BE$61),AND('Budget Template'!U$4='Metadata and Error Checks'!$AR$61,'Budget Template'!U$5='Metadata and Error Checks'!$BF$61),AND('Budget Template'!U$4='Metadata and Error Checks'!$AR$61,'Budget Template'!U$5='Metadata and Error Checks'!$BG$61),AND('Budget Template'!U$4='Metadata and Error Checks'!$AR$61,'Budget Template'!U$5='Metadata and Error Checks'!$BH$61),AND('Budget Template'!U$4='Metadata and Error Checks'!$AR$61,'Budget Template'!U$5='Metadata and Error Checks'!$BI$61),AND('Budget Template'!U$4='Metadata and Error Checks'!$AR$62,'Budget Template'!U$5='Metadata and Error Checks'!$AS$62),AND('Budget Template'!U$4='Metadata and Error Checks'!$AR$62,'Budget Template'!U$5='Metadata and Error Checks'!$AT$62),AND('Budget Template'!U$4='Metadata and Error Checks'!$AR$62,'Budget Template'!U$5='Metadata and Error Checks'!$AU$62),AND('Budget Template'!U$4='Metadata and Error Checks'!$AR$62,'Budget Template'!U$5='Metadata and Error Checks'!$AV$62),AND('Budget Template'!U$4='Metadata and Error Checks'!$AR$62,'Budget Template'!U$5='Metadata and Error Checks'!$AW$62),AND('Budget Template'!U$4='Metadata and Error Checks'!$AR$62,'Budget Template'!U$5='Metadata and Error Checks'!$AX$62),AND('Budget Template'!U$4='Metadata and Error Checks'!$AR$62,'Budget Template'!U$5='Metadata and Error Checks'!$AY$62),AND('Budget Template'!U$4='Metadata and Error Checks'!$AR$62,'Budget Template'!U$5='Metadata and Error Checks'!$AZ$62),AND('Budget Template'!U$4='Metadata and Error Checks'!$AR$62,'Budget Template'!U$5='Metadata and Error Checks'!$BA$62),AND('Budget Template'!U$4='Metadata and Error Checks'!$AR$62,'Budget Template'!U$5='Metadata and Error Checks'!$BB$62),AND('Budget Template'!U$4='Metadata and Error Checks'!$AR$62,'Budget Template'!U$5='Metadata and Error Checks'!$BC$62),AND('Budget Template'!U$4='Metadata and Error Checks'!$AR$62,'Budget Template'!U$5='Metadata and Error Checks'!$BD$62),AND('Budget Template'!U$4='Metadata and Error Checks'!$AR$62,'Budget Template'!U$5='Metadata and Error Checks'!$BE$62),AND('Budget Template'!U$4='Metadata and Error Checks'!$AR$62,'Budget Template'!U$5='Metadata and Error Checks'!$BF$62),AND('Budget Template'!U$4='Metadata and Error Checks'!$AR$62,'Budget Template'!U$5='Metadata and Error Checks'!$BG$62),AND('Budget Template'!U$4='Metadata and Error Checks'!$AR$62,'Budget Template'!U$5='Metadata and Error Checks'!$BH$62),AND('Budget Template'!U$4='Metadata and Error Checks'!$AR$62,'Budget Template'!U$5='Metadata and Error Checks'!$BI$62), AND('Budget Template'!U$4='Metadata and Error Checks'!$AR$65,'Budget Template'!U$5&lt;&gt;Lists!$G$72),AND('Budget Template'!U$4='Metadata and Error Checks'!$AR$66,'Budget Template'!U$5&lt;&gt;Lists!$G$72),AND('Budget Template'!U$4='Metadata and Error Checks'!$AR$61,'Budget Template'!U$5=Lists!$G$75),AND('Budget Template'!U$4='Metadata and Error Checks'!$AR$62,'Budget Template'!U$5=Lists!$G$75)),"X","")</f>
        <v/>
      </c>
      <c r="W46" s="109" t="str">
        <f>IF(OR(AND('Budget Template'!V$4='Metadata and Error Checks'!$AR$61,'Budget Template'!V$5='Metadata and Error Checks'!$AS$61),AND('Budget Template'!V$4='Metadata and Error Checks'!$AR$61,'Budget Template'!V$5='Metadata and Error Checks'!$AT$61),AND('Budget Template'!V$4='Metadata and Error Checks'!$AR$61,'Budget Template'!V$5='Metadata and Error Checks'!$AU$61),AND('Budget Template'!V$4='Metadata and Error Checks'!$AR$61,'Budget Template'!V$5='Metadata and Error Checks'!$AV$61),AND('Budget Template'!V$4='Metadata and Error Checks'!$AR$61,'Budget Template'!V$5='Metadata and Error Checks'!$AW$61),AND('Budget Template'!V$4='Metadata and Error Checks'!$AR$61,'Budget Template'!V$5='Metadata and Error Checks'!$AX$61),AND('Budget Template'!V$4='Metadata and Error Checks'!$AR$61,'Budget Template'!V$5='Metadata and Error Checks'!$AY$61),AND('Budget Template'!V$4='Metadata and Error Checks'!$AR$61,'Budget Template'!V$5='Metadata and Error Checks'!$AZ$61),AND('Budget Template'!V$4='Metadata and Error Checks'!$AR$61,'Budget Template'!V$5='Metadata and Error Checks'!$BA$61),AND('Budget Template'!V$4='Metadata and Error Checks'!$AR$61,'Budget Template'!V$5='Metadata and Error Checks'!$BB$61),AND('Budget Template'!V$4='Metadata and Error Checks'!$AR$61,'Budget Template'!V$5='Metadata and Error Checks'!$BC$61),AND('Budget Template'!V$4='Metadata and Error Checks'!$AR$61,'Budget Template'!V$5='Metadata and Error Checks'!$BD$61),AND('Budget Template'!V$4='Metadata and Error Checks'!$AR$61,'Budget Template'!V$5='Metadata and Error Checks'!$BE$61),AND('Budget Template'!V$4='Metadata and Error Checks'!$AR$61,'Budget Template'!V$5='Metadata and Error Checks'!$BF$61),AND('Budget Template'!V$4='Metadata and Error Checks'!$AR$61,'Budget Template'!V$5='Metadata and Error Checks'!$BG$61),AND('Budget Template'!V$4='Metadata and Error Checks'!$AR$61,'Budget Template'!V$5='Metadata and Error Checks'!$BH$61),AND('Budget Template'!V$4='Metadata and Error Checks'!$AR$61,'Budget Template'!V$5='Metadata and Error Checks'!$BI$61),AND('Budget Template'!V$4='Metadata and Error Checks'!$AR$62,'Budget Template'!V$5='Metadata and Error Checks'!$AS$62),AND('Budget Template'!V$4='Metadata and Error Checks'!$AR$62,'Budget Template'!V$5='Metadata and Error Checks'!$AT$62),AND('Budget Template'!V$4='Metadata and Error Checks'!$AR$62,'Budget Template'!V$5='Metadata and Error Checks'!$AU$62),AND('Budget Template'!V$4='Metadata and Error Checks'!$AR$62,'Budget Template'!V$5='Metadata and Error Checks'!$AV$62),AND('Budget Template'!V$4='Metadata and Error Checks'!$AR$62,'Budget Template'!V$5='Metadata and Error Checks'!$AW$62),AND('Budget Template'!V$4='Metadata and Error Checks'!$AR$62,'Budget Template'!V$5='Metadata and Error Checks'!$AX$62),AND('Budget Template'!V$4='Metadata and Error Checks'!$AR$62,'Budget Template'!V$5='Metadata and Error Checks'!$AY$62),AND('Budget Template'!V$4='Metadata and Error Checks'!$AR$62,'Budget Template'!V$5='Metadata and Error Checks'!$AZ$62),AND('Budget Template'!V$4='Metadata and Error Checks'!$AR$62,'Budget Template'!V$5='Metadata and Error Checks'!$BA$62),AND('Budget Template'!V$4='Metadata and Error Checks'!$AR$62,'Budget Template'!V$5='Metadata and Error Checks'!$BB$62),AND('Budget Template'!V$4='Metadata and Error Checks'!$AR$62,'Budget Template'!V$5='Metadata and Error Checks'!$BC$62),AND('Budget Template'!V$4='Metadata and Error Checks'!$AR$62,'Budget Template'!V$5='Metadata and Error Checks'!$BD$62),AND('Budget Template'!V$4='Metadata and Error Checks'!$AR$62,'Budget Template'!V$5='Metadata and Error Checks'!$BE$62),AND('Budget Template'!V$4='Metadata and Error Checks'!$AR$62,'Budget Template'!V$5='Metadata and Error Checks'!$BF$62),AND('Budget Template'!V$4='Metadata and Error Checks'!$AR$62,'Budget Template'!V$5='Metadata and Error Checks'!$BG$62),AND('Budget Template'!V$4='Metadata and Error Checks'!$AR$62,'Budget Template'!V$5='Metadata and Error Checks'!$BH$62),AND('Budget Template'!V$4='Metadata and Error Checks'!$AR$62,'Budget Template'!V$5='Metadata and Error Checks'!$BI$62), AND('Budget Template'!V$4='Metadata and Error Checks'!$AR$65,'Budget Template'!V$5&lt;&gt;Lists!$G$72),AND('Budget Template'!V$4='Metadata and Error Checks'!$AR$66,'Budget Template'!V$5&lt;&gt;Lists!$G$72),AND('Budget Template'!V$4='Metadata and Error Checks'!$AR$61,'Budget Template'!V$5=Lists!$G$75),AND('Budget Template'!V$4='Metadata and Error Checks'!$AR$62,'Budget Template'!V$5=Lists!$G$75)),"X","")</f>
        <v/>
      </c>
      <c r="X46" s="109" t="str">
        <f>IF(OR(AND('Budget Template'!W$4='Metadata and Error Checks'!$AR$61,'Budget Template'!W$5='Metadata and Error Checks'!$AS$61),AND('Budget Template'!W$4='Metadata and Error Checks'!$AR$61,'Budget Template'!W$5='Metadata and Error Checks'!$AT$61),AND('Budget Template'!W$4='Metadata and Error Checks'!$AR$61,'Budget Template'!W$5='Metadata and Error Checks'!$AU$61),AND('Budget Template'!W$4='Metadata and Error Checks'!$AR$61,'Budget Template'!W$5='Metadata and Error Checks'!$AV$61),AND('Budget Template'!W$4='Metadata and Error Checks'!$AR$61,'Budget Template'!W$5='Metadata and Error Checks'!$AW$61),AND('Budget Template'!W$4='Metadata and Error Checks'!$AR$61,'Budget Template'!W$5='Metadata and Error Checks'!$AX$61),AND('Budget Template'!W$4='Metadata and Error Checks'!$AR$61,'Budget Template'!W$5='Metadata and Error Checks'!$AY$61),AND('Budget Template'!W$4='Metadata and Error Checks'!$AR$61,'Budget Template'!W$5='Metadata and Error Checks'!$AZ$61),AND('Budget Template'!W$4='Metadata and Error Checks'!$AR$61,'Budget Template'!W$5='Metadata and Error Checks'!$BA$61),AND('Budget Template'!W$4='Metadata and Error Checks'!$AR$61,'Budget Template'!W$5='Metadata and Error Checks'!$BB$61),AND('Budget Template'!W$4='Metadata and Error Checks'!$AR$61,'Budget Template'!W$5='Metadata and Error Checks'!$BC$61),AND('Budget Template'!W$4='Metadata and Error Checks'!$AR$61,'Budget Template'!W$5='Metadata and Error Checks'!$BD$61),AND('Budget Template'!W$4='Metadata and Error Checks'!$AR$61,'Budget Template'!W$5='Metadata and Error Checks'!$BE$61),AND('Budget Template'!W$4='Metadata and Error Checks'!$AR$61,'Budget Template'!W$5='Metadata and Error Checks'!$BF$61),AND('Budget Template'!W$4='Metadata and Error Checks'!$AR$61,'Budget Template'!W$5='Metadata and Error Checks'!$BG$61),AND('Budget Template'!W$4='Metadata and Error Checks'!$AR$61,'Budget Template'!W$5='Metadata and Error Checks'!$BH$61),AND('Budget Template'!W$4='Metadata and Error Checks'!$AR$61,'Budget Template'!W$5='Metadata and Error Checks'!$BI$61),AND('Budget Template'!W$4='Metadata and Error Checks'!$AR$62,'Budget Template'!W$5='Metadata and Error Checks'!$AS$62),AND('Budget Template'!W$4='Metadata and Error Checks'!$AR$62,'Budget Template'!W$5='Metadata and Error Checks'!$AT$62),AND('Budget Template'!W$4='Metadata and Error Checks'!$AR$62,'Budget Template'!W$5='Metadata and Error Checks'!$AU$62),AND('Budget Template'!W$4='Metadata and Error Checks'!$AR$62,'Budget Template'!W$5='Metadata and Error Checks'!$AV$62),AND('Budget Template'!W$4='Metadata and Error Checks'!$AR$62,'Budget Template'!W$5='Metadata and Error Checks'!$AW$62),AND('Budget Template'!W$4='Metadata and Error Checks'!$AR$62,'Budget Template'!W$5='Metadata and Error Checks'!$AX$62),AND('Budget Template'!W$4='Metadata and Error Checks'!$AR$62,'Budget Template'!W$5='Metadata and Error Checks'!$AY$62),AND('Budget Template'!W$4='Metadata and Error Checks'!$AR$62,'Budget Template'!W$5='Metadata and Error Checks'!$AZ$62),AND('Budget Template'!W$4='Metadata and Error Checks'!$AR$62,'Budget Template'!W$5='Metadata and Error Checks'!$BA$62),AND('Budget Template'!W$4='Metadata and Error Checks'!$AR$62,'Budget Template'!W$5='Metadata and Error Checks'!$BB$62),AND('Budget Template'!W$4='Metadata and Error Checks'!$AR$62,'Budget Template'!W$5='Metadata and Error Checks'!$BC$62),AND('Budget Template'!W$4='Metadata and Error Checks'!$AR$62,'Budget Template'!W$5='Metadata and Error Checks'!$BD$62),AND('Budget Template'!W$4='Metadata and Error Checks'!$AR$62,'Budget Template'!W$5='Metadata and Error Checks'!$BE$62),AND('Budget Template'!W$4='Metadata and Error Checks'!$AR$62,'Budget Template'!W$5='Metadata and Error Checks'!$BF$62),AND('Budget Template'!W$4='Metadata and Error Checks'!$AR$62,'Budget Template'!W$5='Metadata and Error Checks'!$BG$62),AND('Budget Template'!W$4='Metadata and Error Checks'!$AR$62,'Budget Template'!W$5='Metadata and Error Checks'!$BH$62),AND('Budget Template'!W$4='Metadata and Error Checks'!$AR$62,'Budget Template'!W$5='Metadata and Error Checks'!$BI$62), AND('Budget Template'!W$4='Metadata and Error Checks'!$AR$65,'Budget Template'!W$5&lt;&gt;Lists!$G$72),AND('Budget Template'!W$4='Metadata and Error Checks'!$AR$66,'Budget Template'!W$5&lt;&gt;Lists!$G$72),AND('Budget Template'!W$4='Metadata and Error Checks'!$AR$61,'Budget Template'!W$5=Lists!$G$75),AND('Budget Template'!W$4='Metadata and Error Checks'!$AR$62,'Budget Template'!W$5=Lists!$G$75)),"X","")</f>
        <v/>
      </c>
      <c r="Y46" s="109" t="str">
        <f>IF(OR(AND('Budget Template'!X$4='Metadata and Error Checks'!$AR$61,'Budget Template'!X$5='Metadata and Error Checks'!$AS$61),AND('Budget Template'!X$4='Metadata and Error Checks'!$AR$61,'Budget Template'!X$5='Metadata and Error Checks'!$AT$61),AND('Budget Template'!X$4='Metadata and Error Checks'!$AR$61,'Budget Template'!X$5='Metadata and Error Checks'!$AU$61),AND('Budget Template'!X$4='Metadata and Error Checks'!$AR$61,'Budget Template'!X$5='Metadata and Error Checks'!$AV$61),AND('Budget Template'!X$4='Metadata and Error Checks'!$AR$61,'Budget Template'!X$5='Metadata and Error Checks'!$AW$61),AND('Budget Template'!X$4='Metadata and Error Checks'!$AR$61,'Budget Template'!X$5='Metadata and Error Checks'!$AX$61),AND('Budget Template'!X$4='Metadata and Error Checks'!$AR$61,'Budget Template'!X$5='Metadata and Error Checks'!$AY$61),AND('Budget Template'!X$4='Metadata and Error Checks'!$AR$61,'Budget Template'!X$5='Metadata and Error Checks'!$AZ$61),AND('Budget Template'!X$4='Metadata and Error Checks'!$AR$61,'Budget Template'!X$5='Metadata and Error Checks'!$BA$61),AND('Budget Template'!X$4='Metadata and Error Checks'!$AR$61,'Budget Template'!X$5='Metadata and Error Checks'!$BB$61),AND('Budget Template'!X$4='Metadata and Error Checks'!$AR$61,'Budget Template'!X$5='Metadata and Error Checks'!$BC$61),AND('Budget Template'!X$4='Metadata and Error Checks'!$AR$61,'Budget Template'!X$5='Metadata and Error Checks'!$BD$61),AND('Budget Template'!X$4='Metadata and Error Checks'!$AR$61,'Budget Template'!X$5='Metadata and Error Checks'!$BE$61),AND('Budget Template'!X$4='Metadata and Error Checks'!$AR$61,'Budget Template'!X$5='Metadata and Error Checks'!$BF$61),AND('Budget Template'!X$4='Metadata and Error Checks'!$AR$61,'Budget Template'!X$5='Metadata and Error Checks'!$BG$61),AND('Budget Template'!X$4='Metadata and Error Checks'!$AR$61,'Budget Template'!X$5='Metadata and Error Checks'!$BH$61),AND('Budget Template'!X$4='Metadata and Error Checks'!$AR$61,'Budget Template'!X$5='Metadata and Error Checks'!$BI$61),AND('Budget Template'!X$4='Metadata and Error Checks'!$AR$62,'Budget Template'!X$5='Metadata and Error Checks'!$AS$62),AND('Budget Template'!X$4='Metadata and Error Checks'!$AR$62,'Budget Template'!X$5='Metadata and Error Checks'!$AT$62),AND('Budget Template'!X$4='Metadata and Error Checks'!$AR$62,'Budget Template'!X$5='Metadata and Error Checks'!$AU$62),AND('Budget Template'!X$4='Metadata and Error Checks'!$AR$62,'Budget Template'!X$5='Metadata and Error Checks'!$AV$62),AND('Budget Template'!X$4='Metadata and Error Checks'!$AR$62,'Budget Template'!X$5='Metadata and Error Checks'!$AW$62),AND('Budget Template'!X$4='Metadata and Error Checks'!$AR$62,'Budget Template'!X$5='Metadata and Error Checks'!$AX$62),AND('Budget Template'!X$4='Metadata and Error Checks'!$AR$62,'Budget Template'!X$5='Metadata and Error Checks'!$AY$62),AND('Budget Template'!X$4='Metadata and Error Checks'!$AR$62,'Budget Template'!X$5='Metadata and Error Checks'!$AZ$62),AND('Budget Template'!X$4='Metadata and Error Checks'!$AR$62,'Budget Template'!X$5='Metadata and Error Checks'!$BA$62),AND('Budget Template'!X$4='Metadata and Error Checks'!$AR$62,'Budget Template'!X$5='Metadata and Error Checks'!$BB$62),AND('Budget Template'!X$4='Metadata and Error Checks'!$AR$62,'Budget Template'!X$5='Metadata and Error Checks'!$BC$62),AND('Budget Template'!X$4='Metadata and Error Checks'!$AR$62,'Budget Template'!X$5='Metadata and Error Checks'!$BD$62),AND('Budget Template'!X$4='Metadata and Error Checks'!$AR$62,'Budget Template'!X$5='Metadata and Error Checks'!$BE$62),AND('Budget Template'!X$4='Metadata and Error Checks'!$AR$62,'Budget Template'!X$5='Metadata and Error Checks'!$BF$62),AND('Budget Template'!X$4='Metadata and Error Checks'!$AR$62,'Budget Template'!X$5='Metadata and Error Checks'!$BG$62),AND('Budget Template'!X$4='Metadata and Error Checks'!$AR$62,'Budget Template'!X$5='Metadata and Error Checks'!$BH$62),AND('Budget Template'!X$4='Metadata and Error Checks'!$AR$62,'Budget Template'!X$5='Metadata and Error Checks'!$BI$62), AND('Budget Template'!X$4='Metadata and Error Checks'!$AR$65,'Budget Template'!X$5&lt;&gt;Lists!$G$72),AND('Budget Template'!X$4='Metadata and Error Checks'!$AR$66,'Budget Template'!X$5&lt;&gt;Lists!$G$72),AND('Budget Template'!X$4='Metadata and Error Checks'!$AR$61,'Budget Template'!X$5=Lists!$G$75),AND('Budget Template'!X$4='Metadata and Error Checks'!$AR$62,'Budget Template'!X$5=Lists!$G$75)),"X","")</f>
        <v/>
      </c>
      <c r="Z46" s="109" t="str">
        <f>IF(OR(AND('Budget Template'!Y$4='Metadata and Error Checks'!$AR$61,'Budget Template'!Y$5='Metadata and Error Checks'!$AS$61),AND('Budget Template'!Y$4='Metadata and Error Checks'!$AR$61,'Budget Template'!Y$5='Metadata and Error Checks'!$AT$61),AND('Budget Template'!Y$4='Metadata and Error Checks'!$AR$61,'Budget Template'!Y$5='Metadata and Error Checks'!$AU$61),AND('Budget Template'!Y$4='Metadata and Error Checks'!$AR$61,'Budget Template'!Y$5='Metadata and Error Checks'!$AV$61),AND('Budget Template'!Y$4='Metadata and Error Checks'!$AR$61,'Budget Template'!Y$5='Metadata and Error Checks'!$AW$61),AND('Budget Template'!Y$4='Metadata and Error Checks'!$AR$61,'Budget Template'!Y$5='Metadata and Error Checks'!$AX$61),AND('Budget Template'!Y$4='Metadata and Error Checks'!$AR$61,'Budget Template'!Y$5='Metadata and Error Checks'!$AY$61),AND('Budget Template'!Y$4='Metadata and Error Checks'!$AR$61,'Budget Template'!Y$5='Metadata and Error Checks'!$AZ$61),AND('Budget Template'!Y$4='Metadata and Error Checks'!$AR$61,'Budget Template'!Y$5='Metadata and Error Checks'!$BA$61),AND('Budget Template'!Y$4='Metadata and Error Checks'!$AR$61,'Budget Template'!Y$5='Metadata and Error Checks'!$BB$61),AND('Budget Template'!Y$4='Metadata and Error Checks'!$AR$61,'Budget Template'!Y$5='Metadata and Error Checks'!$BC$61),AND('Budget Template'!Y$4='Metadata and Error Checks'!$AR$61,'Budget Template'!Y$5='Metadata and Error Checks'!$BD$61),AND('Budget Template'!Y$4='Metadata and Error Checks'!$AR$61,'Budget Template'!Y$5='Metadata and Error Checks'!$BE$61),AND('Budget Template'!Y$4='Metadata and Error Checks'!$AR$61,'Budget Template'!Y$5='Metadata and Error Checks'!$BF$61),AND('Budget Template'!Y$4='Metadata and Error Checks'!$AR$61,'Budget Template'!Y$5='Metadata and Error Checks'!$BG$61),AND('Budget Template'!Y$4='Metadata and Error Checks'!$AR$61,'Budget Template'!Y$5='Metadata and Error Checks'!$BH$61),AND('Budget Template'!Y$4='Metadata and Error Checks'!$AR$61,'Budget Template'!Y$5='Metadata and Error Checks'!$BI$61),AND('Budget Template'!Y$4='Metadata and Error Checks'!$AR$62,'Budget Template'!Y$5='Metadata and Error Checks'!$AS$62),AND('Budget Template'!Y$4='Metadata and Error Checks'!$AR$62,'Budget Template'!Y$5='Metadata and Error Checks'!$AT$62),AND('Budget Template'!Y$4='Metadata and Error Checks'!$AR$62,'Budget Template'!Y$5='Metadata and Error Checks'!$AU$62),AND('Budget Template'!Y$4='Metadata and Error Checks'!$AR$62,'Budget Template'!Y$5='Metadata and Error Checks'!$AV$62),AND('Budget Template'!Y$4='Metadata and Error Checks'!$AR$62,'Budget Template'!Y$5='Metadata and Error Checks'!$AW$62),AND('Budget Template'!Y$4='Metadata and Error Checks'!$AR$62,'Budget Template'!Y$5='Metadata and Error Checks'!$AX$62),AND('Budget Template'!Y$4='Metadata and Error Checks'!$AR$62,'Budget Template'!Y$5='Metadata and Error Checks'!$AY$62),AND('Budget Template'!Y$4='Metadata and Error Checks'!$AR$62,'Budget Template'!Y$5='Metadata and Error Checks'!$AZ$62),AND('Budget Template'!Y$4='Metadata and Error Checks'!$AR$62,'Budget Template'!Y$5='Metadata and Error Checks'!$BA$62),AND('Budget Template'!Y$4='Metadata and Error Checks'!$AR$62,'Budget Template'!Y$5='Metadata and Error Checks'!$BB$62),AND('Budget Template'!Y$4='Metadata and Error Checks'!$AR$62,'Budget Template'!Y$5='Metadata and Error Checks'!$BC$62),AND('Budget Template'!Y$4='Metadata and Error Checks'!$AR$62,'Budget Template'!Y$5='Metadata and Error Checks'!$BD$62),AND('Budget Template'!Y$4='Metadata and Error Checks'!$AR$62,'Budget Template'!Y$5='Metadata and Error Checks'!$BE$62),AND('Budget Template'!Y$4='Metadata and Error Checks'!$AR$62,'Budget Template'!Y$5='Metadata and Error Checks'!$BF$62),AND('Budget Template'!Y$4='Metadata and Error Checks'!$AR$62,'Budget Template'!Y$5='Metadata and Error Checks'!$BG$62),AND('Budget Template'!Y$4='Metadata and Error Checks'!$AR$62,'Budget Template'!Y$5='Metadata and Error Checks'!$BH$62),AND('Budget Template'!Y$4='Metadata and Error Checks'!$AR$62,'Budget Template'!Y$5='Metadata and Error Checks'!$BI$62), AND('Budget Template'!Y$4='Metadata and Error Checks'!$AR$65,'Budget Template'!Y$5&lt;&gt;Lists!$G$72),AND('Budget Template'!Y$4='Metadata and Error Checks'!$AR$66,'Budget Template'!Y$5&lt;&gt;Lists!$G$72),AND('Budget Template'!Y$4='Metadata and Error Checks'!$AR$61,'Budget Template'!Y$5=Lists!$G$75),AND('Budget Template'!Y$4='Metadata and Error Checks'!$AR$62,'Budget Template'!Y$5=Lists!$G$75)),"X","")</f>
        <v/>
      </c>
      <c r="AA46" s="109" t="str">
        <f>IF(OR(AND('Budget Template'!Z$4='Metadata and Error Checks'!$AR$61,'Budget Template'!Z$5='Metadata and Error Checks'!$AS$61),AND('Budget Template'!Z$4='Metadata and Error Checks'!$AR$61,'Budget Template'!Z$5='Metadata and Error Checks'!$AT$61),AND('Budget Template'!Z$4='Metadata and Error Checks'!$AR$61,'Budget Template'!Z$5='Metadata and Error Checks'!$AU$61),AND('Budget Template'!Z$4='Metadata and Error Checks'!$AR$61,'Budget Template'!Z$5='Metadata and Error Checks'!$AV$61),AND('Budget Template'!Z$4='Metadata and Error Checks'!$AR$61,'Budget Template'!Z$5='Metadata and Error Checks'!$AW$61),AND('Budget Template'!Z$4='Metadata and Error Checks'!$AR$61,'Budget Template'!Z$5='Metadata and Error Checks'!$AX$61),AND('Budget Template'!Z$4='Metadata and Error Checks'!$AR$61,'Budget Template'!Z$5='Metadata and Error Checks'!$AY$61),AND('Budget Template'!Z$4='Metadata and Error Checks'!$AR$61,'Budget Template'!Z$5='Metadata and Error Checks'!$AZ$61),AND('Budget Template'!Z$4='Metadata and Error Checks'!$AR$61,'Budget Template'!Z$5='Metadata and Error Checks'!$BA$61),AND('Budget Template'!Z$4='Metadata and Error Checks'!$AR$61,'Budget Template'!Z$5='Metadata and Error Checks'!$BB$61),AND('Budget Template'!Z$4='Metadata and Error Checks'!$AR$61,'Budget Template'!Z$5='Metadata and Error Checks'!$BC$61),AND('Budget Template'!Z$4='Metadata and Error Checks'!$AR$61,'Budget Template'!Z$5='Metadata and Error Checks'!$BD$61),AND('Budget Template'!Z$4='Metadata and Error Checks'!$AR$61,'Budget Template'!Z$5='Metadata and Error Checks'!$BE$61),AND('Budget Template'!Z$4='Metadata and Error Checks'!$AR$61,'Budget Template'!Z$5='Metadata and Error Checks'!$BF$61),AND('Budget Template'!Z$4='Metadata and Error Checks'!$AR$61,'Budget Template'!Z$5='Metadata and Error Checks'!$BG$61),AND('Budget Template'!Z$4='Metadata and Error Checks'!$AR$61,'Budget Template'!Z$5='Metadata and Error Checks'!$BH$61),AND('Budget Template'!Z$4='Metadata and Error Checks'!$AR$61,'Budget Template'!Z$5='Metadata and Error Checks'!$BI$61),AND('Budget Template'!Z$4='Metadata and Error Checks'!$AR$62,'Budget Template'!Z$5='Metadata and Error Checks'!$AS$62),AND('Budget Template'!Z$4='Metadata and Error Checks'!$AR$62,'Budget Template'!Z$5='Metadata and Error Checks'!$AT$62),AND('Budget Template'!Z$4='Metadata and Error Checks'!$AR$62,'Budget Template'!Z$5='Metadata and Error Checks'!$AU$62),AND('Budget Template'!Z$4='Metadata and Error Checks'!$AR$62,'Budget Template'!Z$5='Metadata and Error Checks'!$AV$62),AND('Budget Template'!Z$4='Metadata and Error Checks'!$AR$62,'Budget Template'!Z$5='Metadata and Error Checks'!$AW$62),AND('Budget Template'!Z$4='Metadata and Error Checks'!$AR$62,'Budget Template'!Z$5='Metadata and Error Checks'!$AX$62),AND('Budget Template'!Z$4='Metadata and Error Checks'!$AR$62,'Budget Template'!Z$5='Metadata and Error Checks'!$AY$62),AND('Budget Template'!Z$4='Metadata and Error Checks'!$AR$62,'Budget Template'!Z$5='Metadata and Error Checks'!$AZ$62),AND('Budget Template'!Z$4='Metadata and Error Checks'!$AR$62,'Budget Template'!Z$5='Metadata and Error Checks'!$BA$62),AND('Budget Template'!Z$4='Metadata and Error Checks'!$AR$62,'Budget Template'!Z$5='Metadata and Error Checks'!$BB$62),AND('Budget Template'!Z$4='Metadata and Error Checks'!$AR$62,'Budget Template'!Z$5='Metadata and Error Checks'!$BC$62),AND('Budget Template'!Z$4='Metadata and Error Checks'!$AR$62,'Budget Template'!Z$5='Metadata and Error Checks'!$BD$62),AND('Budget Template'!Z$4='Metadata and Error Checks'!$AR$62,'Budget Template'!Z$5='Metadata and Error Checks'!$BE$62),AND('Budget Template'!Z$4='Metadata and Error Checks'!$AR$62,'Budget Template'!Z$5='Metadata and Error Checks'!$BF$62),AND('Budget Template'!Z$4='Metadata and Error Checks'!$AR$62,'Budget Template'!Z$5='Metadata and Error Checks'!$BG$62),AND('Budget Template'!Z$4='Metadata and Error Checks'!$AR$62,'Budget Template'!Z$5='Metadata and Error Checks'!$BH$62),AND('Budget Template'!Z$4='Metadata and Error Checks'!$AR$62,'Budget Template'!Z$5='Metadata and Error Checks'!$BI$62), AND('Budget Template'!Z$4='Metadata and Error Checks'!$AR$65,'Budget Template'!Z$5&lt;&gt;Lists!$G$72),AND('Budget Template'!Z$4='Metadata and Error Checks'!$AR$66,'Budget Template'!Z$5&lt;&gt;Lists!$G$72),AND('Budget Template'!Z$4='Metadata and Error Checks'!$AR$61,'Budget Template'!Z$5=Lists!$G$75),AND('Budget Template'!Z$4='Metadata and Error Checks'!$AR$62,'Budget Template'!Z$5=Lists!$G$75)),"X","")</f>
        <v/>
      </c>
      <c r="AB46" s="109" t="str">
        <f>IF(OR(AND('Budget Template'!AA$4='Metadata and Error Checks'!$AR$61,'Budget Template'!AA$5='Metadata and Error Checks'!$AS$61),AND('Budget Template'!AA$4='Metadata and Error Checks'!$AR$61,'Budget Template'!AA$5='Metadata and Error Checks'!$AT$61),AND('Budget Template'!AA$4='Metadata and Error Checks'!$AR$61,'Budget Template'!AA$5='Metadata and Error Checks'!$AU$61),AND('Budget Template'!AA$4='Metadata and Error Checks'!$AR$61,'Budget Template'!AA$5='Metadata and Error Checks'!$AV$61),AND('Budget Template'!AA$4='Metadata and Error Checks'!$AR$61,'Budget Template'!AA$5='Metadata and Error Checks'!$AW$61),AND('Budget Template'!AA$4='Metadata and Error Checks'!$AR$61,'Budget Template'!AA$5='Metadata and Error Checks'!$AX$61),AND('Budget Template'!AA$4='Metadata and Error Checks'!$AR$61,'Budget Template'!AA$5='Metadata and Error Checks'!$AY$61),AND('Budget Template'!AA$4='Metadata and Error Checks'!$AR$61,'Budget Template'!AA$5='Metadata and Error Checks'!$AZ$61),AND('Budget Template'!AA$4='Metadata and Error Checks'!$AR$61,'Budget Template'!AA$5='Metadata and Error Checks'!$BA$61),AND('Budget Template'!AA$4='Metadata and Error Checks'!$AR$61,'Budget Template'!AA$5='Metadata and Error Checks'!$BB$61),AND('Budget Template'!AA$4='Metadata and Error Checks'!$AR$61,'Budget Template'!AA$5='Metadata and Error Checks'!$BC$61),AND('Budget Template'!AA$4='Metadata and Error Checks'!$AR$61,'Budget Template'!AA$5='Metadata and Error Checks'!$BD$61),AND('Budget Template'!AA$4='Metadata and Error Checks'!$AR$61,'Budget Template'!AA$5='Metadata and Error Checks'!$BE$61),AND('Budget Template'!AA$4='Metadata and Error Checks'!$AR$61,'Budget Template'!AA$5='Metadata and Error Checks'!$BF$61),AND('Budget Template'!AA$4='Metadata and Error Checks'!$AR$61,'Budget Template'!AA$5='Metadata and Error Checks'!$BG$61),AND('Budget Template'!AA$4='Metadata and Error Checks'!$AR$61,'Budget Template'!AA$5='Metadata and Error Checks'!$BH$61),AND('Budget Template'!AA$4='Metadata and Error Checks'!$AR$61,'Budget Template'!AA$5='Metadata and Error Checks'!$BI$61),AND('Budget Template'!AA$4='Metadata and Error Checks'!$AR$62,'Budget Template'!AA$5='Metadata and Error Checks'!$AS$62),AND('Budget Template'!AA$4='Metadata and Error Checks'!$AR$62,'Budget Template'!AA$5='Metadata and Error Checks'!$AT$62),AND('Budget Template'!AA$4='Metadata and Error Checks'!$AR$62,'Budget Template'!AA$5='Metadata and Error Checks'!$AU$62),AND('Budget Template'!AA$4='Metadata and Error Checks'!$AR$62,'Budget Template'!AA$5='Metadata and Error Checks'!$AV$62),AND('Budget Template'!AA$4='Metadata and Error Checks'!$AR$62,'Budget Template'!AA$5='Metadata and Error Checks'!$AW$62),AND('Budget Template'!AA$4='Metadata and Error Checks'!$AR$62,'Budget Template'!AA$5='Metadata and Error Checks'!$AX$62),AND('Budget Template'!AA$4='Metadata and Error Checks'!$AR$62,'Budget Template'!AA$5='Metadata and Error Checks'!$AY$62),AND('Budget Template'!AA$4='Metadata and Error Checks'!$AR$62,'Budget Template'!AA$5='Metadata and Error Checks'!$AZ$62),AND('Budget Template'!AA$4='Metadata and Error Checks'!$AR$62,'Budget Template'!AA$5='Metadata and Error Checks'!$BA$62),AND('Budget Template'!AA$4='Metadata and Error Checks'!$AR$62,'Budget Template'!AA$5='Metadata and Error Checks'!$BB$62),AND('Budget Template'!AA$4='Metadata and Error Checks'!$AR$62,'Budget Template'!AA$5='Metadata and Error Checks'!$BC$62),AND('Budget Template'!AA$4='Metadata and Error Checks'!$AR$62,'Budget Template'!AA$5='Metadata and Error Checks'!$BD$62),AND('Budget Template'!AA$4='Metadata and Error Checks'!$AR$62,'Budget Template'!AA$5='Metadata and Error Checks'!$BE$62),AND('Budget Template'!AA$4='Metadata and Error Checks'!$AR$62,'Budget Template'!AA$5='Metadata and Error Checks'!$BF$62),AND('Budget Template'!AA$4='Metadata and Error Checks'!$AR$62,'Budget Template'!AA$5='Metadata and Error Checks'!$BG$62),AND('Budget Template'!AA$4='Metadata and Error Checks'!$AR$62,'Budget Template'!AA$5='Metadata and Error Checks'!$BH$62),AND('Budget Template'!AA$4='Metadata and Error Checks'!$AR$62,'Budget Template'!AA$5='Metadata and Error Checks'!$BI$62), AND('Budget Template'!AA$4='Metadata and Error Checks'!$AR$65,'Budget Template'!AA$5&lt;&gt;Lists!$G$72),AND('Budget Template'!AA$4='Metadata and Error Checks'!$AR$66,'Budget Template'!AA$5&lt;&gt;Lists!$G$72),AND('Budget Template'!AA$4='Metadata and Error Checks'!$AR$61,'Budget Template'!AA$5=Lists!$G$75),AND('Budget Template'!AA$4='Metadata and Error Checks'!$AR$62,'Budget Template'!AA$5=Lists!$G$75)),"X","")</f>
        <v/>
      </c>
      <c r="AC46" s="109" t="str">
        <f>IF(OR(AND('Budget Template'!AB$4='Metadata and Error Checks'!$AR$61,'Budget Template'!AB$5='Metadata and Error Checks'!$AS$61),AND('Budget Template'!AB$4='Metadata and Error Checks'!$AR$61,'Budget Template'!AB$5='Metadata and Error Checks'!$AT$61),AND('Budget Template'!AB$4='Metadata and Error Checks'!$AR$61,'Budget Template'!AB$5='Metadata and Error Checks'!$AU$61),AND('Budget Template'!AB$4='Metadata and Error Checks'!$AR$61,'Budget Template'!AB$5='Metadata and Error Checks'!$AV$61),AND('Budget Template'!AB$4='Metadata and Error Checks'!$AR$61,'Budget Template'!AB$5='Metadata and Error Checks'!$AW$61),AND('Budget Template'!AB$4='Metadata and Error Checks'!$AR$61,'Budget Template'!AB$5='Metadata and Error Checks'!$AX$61),AND('Budget Template'!AB$4='Metadata and Error Checks'!$AR$61,'Budget Template'!AB$5='Metadata and Error Checks'!$AY$61),AND('Budget Template'!AB$4='Metadata and Error Checks'!$AR$61,'Budget Template'!AB$5='Metadata and Error Checks'!$AZ$61),AND('Budget Template'!AB$4='Metadata and Error Checks'!$AR$61,'Budget Template'!AB$5='Metadata and Error Checks'!$BA$61),AND('Budget Template'!AB$4='Metadata and Error Checks'!$AR$61,'Budget Template'!AB$5='Metadata and Error Checks'!$BB$61),AND('Budget Template'!AB$4='Metadata and Error Checks'!$AR$61,'Budget Template'!AB$5='Metadata and Error Checks'!$BC$61),AND('Budget Template'!AB$4='Metadata and Error Checks'!$AR$61,'Budget Template'!AB$5='Metadata and Error Checks'!$BD$61),AND('Budget Template'!AB$4='Metadata and Error Checks'!$AR$61,'Budget Template'!AB$5='Metadata and Error Checks'!$BE$61),AND('Budget Template'!AB$4='Metadata and Error Checks'!$AR$61,'Budget Template'!AB$5='Metadata and Error Checks'!$BF$61),AND('Budget Template'!AB$4='Metadata and Error Checks'!$AR$61,'Budget Template'!AB$5='Metadata and Error Checks'!$BG$61),AND('Budget Template'!AB$4='Metadata and Error Checks'!$AR$61,'Budget Template'!AB$5='Metadata and Error Checks'!$BH$61),AND('Budget Template'!AB$4='Metadata and Error Checks'!$AR$61,'Budget Template'!AB$5='Metadata and Error Checks'!$BI$61),AND('Budget Template'!AB$4='Metadata and Error Checks'!$AR$62,'Budget Template'!AB$5='Metadata and Error Checks'!$AS$62),AND('Budget Template'!AB$4='Metadata and Error Checks'!$AR$62,'Budget Template'!AB$5='Metadata and Error Checks'!$AT$62),AND('Budget Template'!AB$4='Metadata and Error Checks'!$AR$62,'Budget Template'!AB$5='Metadata and Error Checks'!$AU$62),AND('Budget Template'!AB$4='Metadata and Error Checks'!$AR$62,'Budget Template'!AB$5='Metadata and Error Checks'!$AV$62),AND('Budget Template'!AB$4='Metadata and Error Checks'!$AR$62,'Budget Template'!AB$5='Metadata and Error Checks'!$AW$62),AND('Budget Template'!AB$4='Metadata and Error Checks'!$AR$62,'Budget Template'!AB$5='Metadata and Error Checks'!$AX$62),AND('Budget Template'!AB$4='Metadata and Error Checks'!$AR$62,'Budget Template'!AB$5='Metadata and Error Checks'!$AY$62),AND('Budget Template'!AB$4='Metadata and Error Checks'!$AR$62,'Budget Template'!AB$5='Metadata and Error Checks'!$AZ$62),AND('Budget Template'!AB$4='Metadata and Error Checks'!$AR$62,'Budget Template'!AB$5='Metadata and Error Checks'!$BA$62),AND('Budget Template'!AB$4='Metadata and Error Checks'!$AR$62,'Budget Template'!AB$5='Metadata and Error Checks'!$BB$62),AND('Budget Template'!AB$4='Metadata and Error Checks'!$AR$62,'Budget Template'!AB$5='Metadata and Error Checks'!$BC$62),AND('Budget Template'!AB$4='Metadata and Error Checks'!$AR$62,'Budget Template'!AB$5='Metadata and Error Checks'!$BD$62),AND('Budget Template'!AB$4='Metadata and Error Checks'!$AR$62,'Budget Template'!AB$5='Metadata and Error Checks'!$BE$62),AND('Budget Template'!AB$4='Metadata and Error Checks'!$AR$62,'Budget Template'!AB$5='Metadata and Error Checks'!$BF$62),AND('Budget Template'!AB$4='Metadata and Error Checks'!$AR$62,'Budget Template'!AB$5='Metadata and Error Checks'!$BG$62),AND('Budget Template'!AB$4='Metadata and Error Checks'!$AR$62,'Budget Template'!AB$5='Metadata and Error Checks'!$BH$62),AND('Budget Template'!AB$4='Metadata and Error Checks'!$AR$62,'Budget Template'!AB$5='Metadata and Error Checks'!$BI$62), AND('Budget Template'!AB$4='Metadata and Error Checks'!$AR$65,'Budget Template'!AB$5&lt;&gt;Lists!$G$72),AND('Budget Template'!AB$4='Metadata and Error Checks'!$AR$66,'Budget Template'!AB$5&lt;&gt;Lists!$G$72),AND('Budget Template'!AB$4='Metadata and Error Checks'!$AR$61,'Budget Template'!AB$5=Lists!$G$75),AND('Budget Template'!AB$4='Metadata and Error Checks'!$AR$62,'Budget Template'!AB$5=Lists!$G$75)),"X","")</f>
        <v/>
      </c>
      <c r="AD46" s="109" t="str">
        <f>IF(OR(AND('Budget Template'!AC$4='Metadata and Error Checks'!$AR$61,'Budget Template'!AC$5='Metadata and Error Checks'!$AS$61),AND('Budget Template'!AC$4='Metadata and Error Checks'!$AR$61,'Budget Template'!AC$5='Metadata and Error Checks'!$AT$61),AND('Budget Template'!AC$4='Metadata and Error Checks'!$AR$61,'Budget Template'!AC$5='Metadata and Error Checks'!$AU$61),AND('Budget Template'!AC$4='Metadata and Error Checks'!$AR$61,'Budget Template'!AC$5='Metadata and Error Checks'!$AV$61),AND('Budget Template'!AC$4='Metadata and Error Checks'!$AR$61,'Budget Template'!AC$5='Metadata and Error Checks'!$AW$61),AND('Budget Template'!AC$4='Metadata and Error Checks'!$AR$61,'Budget Template'!AC$5='Metadata and Error Checks'!$AX$61),AND('Budget Template'!AC$4='Metadata and Error Checks'!$AR$61,'Budget Template'!AC$5='Metadata and Error Checks'!$AY$61),AND('Budget Template'!AC$4='Metadata and Error Checks'!$AR$61,'Budget Template'!AC$5='Metadata and Error Checks'!$AZ$61),AND('Budget Template'!AC$4='Metadata and Error Checks'!$AR$61,'Budget Template'!AC$5='Metadata and Error Checks'!$BA$61),AND('Budget Template'!AC$4='Metadata and Error Checks'!$AR$61,'Budget Template'!AC$5='Metadata and Error Checks'!$BB$61),AND('Budget Template'!AC$4='Metadata and Error Checks'!$AR$61,'Budget Template'!AC$5='Metadata and Error Checks'!$BC$61),AND('Budget Template'!AC$4='Metadata and Error Checks'!$AR$61,'Budget Template'!AC$5='Metadata and Error Checks'!$BD$61),AND('Budget Template'!AC$4='Metadata and Error Checks'!$AR$61,'Budget Template'!AC$5='Metadata and Error Checks'!$BE$61),AND('Budget Template'!AC$4='Metadata and Error Checks'!$AR$61,'Budget Template'!AC$5='Metadata and Error Checks'!$BF$61),AND('Budget Template'!AC$4='Metadata and Error Checks'!$AR$61,'Budget Template'!AC$5='Metadata and Error Checks'!$BG$61),AND('Budget Template'!AC$4='Metadata and Error Checks'!$AR$61,'Budget Template'!AC$5='Metadata and Error Checks'!$BH$61),AND('Budget Template'!AC$4='Metadata and Error Checks'!$AR$61,'Budget Template'!AC$5='Metadata and Error Checks'!$BI$61),AND('Budget Template'!AC$4='Metadata and Error Checks'!$AR$62,'Budget Template'!AC$5='Metadata and Error Checks'!$AS$62),AND('Budget Template'!AC$4='Metadata and Error Checks'!$AR$62,'Budget Template'!AC$5='Metadata and Error Checks'!$AT$62),AND('Budget Template'!AC$4='Metadata and Error Checks'!$AR$62,'Budget Template'!AC$5='Metadata and Error Checks'!$AU$62),AND('Budget Template'!AC$4='Metadata and Error Checks'!$AR$62,'Budget Template'!AC$5='Metadata and Error Checks'!$AV$62),AND('Budget Template'!AC$4='Metadata and Error Checks'!$AR$62,'Budget Template'!AC$5='Metadata and Error Checks'!$AW$62),AND('Budget Template'!AC$4='Metadata and Error Checks'!$AR$62,'Budget Template'!AC$5='Metadata and Error Checks'!$AX$62),AND('Budget Template'!AC$4='Metadata and Error Checks'!$AR$62,'Budget Template'!AC$5='Metadata and Error Checks'!$AY$62),AND('Budget Template'!AC$4='Metadata and Error Checks'!$AR$62,'Budget Template'!AC$5='Metadata and Error Checks'!$AZ$62),AND('Budget Template'!AC$4='Metadata and Error Checks'!$AR$62,'Budget Template'!AC$5='Metadata and Error Checks'!$BA$62),AND('Budget Template'!AC$4='Metadata and Error Checks'!$AR$62,'Budget Template'!AC$5='Metadata and Error Checks'!$BB$62),AND('Budget Template'!AC$4='Metadata and Error Checks'!$AR$62,'Budget Template'!AC$5='Metadata and Error Checks'!$BC$62),AND('Budget Template'!AC$4='Metadata and Error Checks'!$AR$62,'Budget Template'!AC$5='Metadata and Error Checks'!$BD$62),AND('Budget Template'!AC$4='Metadata and Error Checks'!$AR$62,'Budget Template'!AC$5='Metadata and Error Checks'!$BE$62),AND('Budget Template'!AC$4='Metadata and Error Checks'!$AR$62,'Budget Template'!AC$5='Metadata and Error Checks'!$BF$62),AND('Budget Template'!AC$4='Metadata and Error Checks'!$AR$62,'Budget Template'!AC$5='Metadata and Error Checks'!$BG$62),AND('Budget Template'!AC$4='Metadata and Error Checks'!$AR$62,'Budget Template'!AC$5='Metadata and Error Checks'!$BH$62),AND('Budget Template'!AC$4='Metadata and Error Checks'!$AR$62,'Budget Template'!AC$5='Metadata and Error Checks'!$BI$62), AND('Budget Template'!AC$4='Metadata and Error Checks'!$AR$65,'Budget Template'!AC$5&lt;&gt;Lists!$G$72),AND('Budget Template'!AC$4='Metadata and Error Checks'!$AR$66,'Budget Template'!AC$5&lt;&gt;Lists!$G$72),AND('Budget Template'!AC$4='Metadata and Error Checks'!$AR$61,'Budget Template'!AC$5=Lists!$G$75),AND('Budget Template'!AC$4='Metadata and Error Checks'!$AR$62,'Budget Template'!AC$5=Lists!$G$75)),"X","")</f>
        <v/>
      </c>
      <c r="AE46" s="109" t="str">
        <f>IF(OR(AND('Budget Template'!AD$4='Metadata and Error Checks'!$AR$61,'Budget Template'!AD$5='Metadata and Error Checks'!$AS$61),AND('Budget Template'!AD$4='Metadata and Error Checks'!$AR$61,'Budget Template'!AD$5='Metadata and Error Checks'!$AT$61),AND('Budget Template'!AD$4='Metadata and Error Checks'!$AR$61,'Budget Template'!AD$5='Metadata and Error Checks'!$AU$61),AND('Budget Template'!AD$4='Metadata and Error Checks'!$AR$61,'Budget Template'!AD$5='Metadata and Error Checks'!$AV$61),AND('Budget Template'!AD$4='Metadata and Error Checks'!$AR$61,'Budget Template'!AD$5='Metadata and Error Checks'!$AW$61),AND('Budget Template'!AD$4='Metadata and Error Checks'!$AR$61,'Budget Template'!AD$5='Metadata and Error Checks'!$AX$61),AND('Budget Template'!AD$4='Metadata and Error Checks'!$AR$61,'Budget Template'!AD$5='Metadata and Error Checks'!$AY$61),AND('Budget Template'!AD$4='Metadata and Error Checks'!$AR$61,'Budget Template'!AD$5='Metadata and Error Checks'!$AZ$61),AND('Budget Template'!AD$4='Metadata and Error Checks'!$AR$61,'Budget Template'!AD$5='Metadata and Error Checks'!$BA$61),AND('Budget Template'!AD$4='Metadata and Error Checks'!$AR$61,'Budget Template'!AD$5='Metadata and Error Checks'!$BB$61),AND('Budget Template'!AD$4='Metadata and Error Checks'!$AR$61,'Budget Template'!AD$5='Metadata and Error Checks'!$BC$61),AND('Budget Template'!AD$4='Metadata and Error Checks'!$AR$61,'Budget Template'!AD$5='Metadata and Error Checks'!$BD$61),AND('Budget Template'!AD$4='Metadata and Error Checks'!$AR$61,'Budget Template'!AD$5='Metadata and Error Checks'!$BE$61),AND('Budget Template'!AD$4='Metadata and Error Checks'!$AR$61,'Budget Template'!AD$5='Metadata and Error Checks'!$BF$61),AND('Budget Template'!AD$4='Metadata and Error Checks'!$AR$61,'Budget Template'!AD$5='Metadata and Error Checks'!$BG$61),AND('Budget Template'!AD$4='Metadata and Error Checks'!$AR$61,'Budget Template'!AD$5='Metadata and Error Checks'!$BH$61),AND('Budget Template'!AD$4='Metadata and Error Checks'!$AR$61,'Budget Template'!AD$5='Metadata and Error Checks'!$BI$61),AND('Budget Template'!AD$4='Metadata and Error Checks'!$AR$62,'Budget Template'!AD$5='Metadata and Error Checks'!$AS$62),AND('Budget Template'!AD$4='Metadata and Error Checks'!$AR$62,'Budget Template'!AD$5='Metadata and Error Checks'!$AT$62),AND('Budget Template'!AD$4='Metadata and Error Checks'!$AR$62,'Budget Template'!AD$5='Metadata and Error Checks'!$AU$62),AND('Budget Template'!AD$4='Metadata and Error Checks'!$AR$62,'Budget Template'!AD$5='Metadata and Error Checks'!$AV$62),AND('Budget Template'!AD$4='Metadata and Error Checks'!$AR$62,'Budget Template'!AD$5='Metadata and Error Checks'!$AW$62),AND('Budget Template'!AD$4='Metadata and Error Checks'!$AR$62,'Budget Template'!AD$5='Metadata and Error Checks'!$AX$62),AND('Budget Template'!AD$4='Metadata and Error Checks'!$AR$62,'Budget Template'!AD$5='Metadata and Error Checks'!$AY$62),AND('Budget Template'!AD$4='Metadata and Error Checks'!$AR$62,'Budget Template'!AD$5='Metadata and Error Checks'!$AZ$62),AND('Budget Template'!AD$4='Metadata and Error Checks'!$AR$62,'Budget Template'!AD$5='Metadata and Error Checks'!$BA$62),AND('Budget Template'!AD$4='Metadata and Error Checks'!$AR$62,'Budget Template'!AD$5='Metadata and Error Checks'!$BB$62),AND('Budget Template'!AD$4='Metadata and Error Checks'!$AR$62,'Budget Template'!AD$5='Metadata and Error Checks'!$BC$62),AND('Budget Template'!AD$4='Metadata and Error Checks'!$AR$62,'Budget Template'!AD$5='Metadata and Error Checks'!$BD$62),AND('Budget Template'!AD$4='Metadata and Error Checks'!$AR$62,'Budget Template'!AD$5='Metadata and Error Checks'!$BE$62),AND('Budget Template'!AD$4='Metadata and Error Checks'!$AR$62,'Budget Template'!AD$5='Metadata and Error Checks'!$BF$62),AND('Budget Template'!AD$4='Metadata and Error Checks'!$AR$62,'Budget Template'!AD$5='Metadata and Error Checks'!$BG$62),AND('Budget Template'!AD$4='Metadata and Error Checks'!$AR$62,'Budget Template'!AD$5='Metadata and Error Checks'!$BH$62),AND('Budget Template'!AD$4='Metadata and Error Checks'!$AR$62,'Budget Template'!AD$5='Metadata and Error Checks'!$BI$62), AND('Budget Template'!AD$4='Metadata and Error Checks'!$AR$65,'Budget Template'!AD$5&lt;&gt;Lists!$G$72),AND('Budget Template'!AD$4='Metadata and Error Checks'!$AR$66,'Budget Template'!AD$5&lt;&gt;Lists!$G$72),AND('Budget Template'!AD$4='Metadata and Error Checks'!$AR$61,'Budget Template'!AD$5=Lists!$G$75),AND('Budget Template'!AD$4='Metadata and Error Checks'!$AR$62,'Budget Template'!AD$5=Lists!$G$75)),"X","")</f>
        <v/>
      </c>
      <c r="AF46" s="109" t="str">
        <f>IF(OR(AND('Budget Template'!AE$4='Metadata and Error Checks'!$AR$61,'Budget Template'!AE$5='Metadata and Error Checks'!$AS$61),AND('Budget Template'!AE$4='Metadata and Error Checks'!$AR$61,'Budget Template'!AE$5='Metadata and Error Checks'!$AT$61),AND('Budget Template'!AE$4='Metadata and Error Checks'!$AR$61,'Budget Template'!AE$5='Metadata and Error Checks'!$AU$61),AND('Budget Template'!AE$4='Metadata and Error Checks'!$AR$61,'Budget Template'!AE$5='Metadata and Error Checks'!$AV$61),AND('Budget Template'!AE$4='Metadata and Error Checks'!$AR$61,'Budget Template'!AE$5='Metadata and Error Checks'!$AW$61),AND('Budget Template'!AE$4='Metadata and Error Checks'!$AR$61,'Budget Template'!AE$5='Metadata and Error Checks'!$AX$61),AND('Budget Template'!AE$4='Metadata and Error Checks'!$AR$61,'Budget Template'!AE$5='Metadata and Error Checks'!$AY$61),AND('Budget Template'!AE$4='Metadata and Error Checks'!$AR$61,'Budget Template'!AE$5='Metadata and Error Checks'!$AZ$61),AND('Budget Template'!AE$4='Metadata and Error Checks'!$AR$61,'Budget Template'!AE$5='Metadata and Error Checks'!$BA$61),AND('Budget Template'!AE$4='Metadata and Error Checks'!$AR$61,'Budget Template'!AE$5='Metadata and Error Checks'!$BB$61),AND('Budget Template'!AE$4='Metadata and Error Checks'!$AR$61,'Budget Template'!AE$5='Metadata and Error Checks'!$BC$61),AND('Budget Template'!AE$4='Metadata and Error Checks'!$AR$61,'Budget Template'!AE$5='Metadata and Error Checks'!$BD$61),AND('Budget Template'!AE$4='Metadata and Error Checks'!$AR$61,'Budget Template'!AE$5='Metadata and Error Checks'!$BE$61),AND('Budget Template'!AE$4='Metadata and Error Checks'!$AR$61,'Budget Template'!AE$5='Metadata and Error Checks'!$BF$61),AND('Budget Template'!AE$4='Metadata and Error Checks'!$AR$61,'Budget Template'!AE$5='Metadata and Error Checks'!$BG$61),AND('Budget Template'!AE$4='Metadata and Error Checks'!$AR$61,'Budget Template'!AE$5='Metadata and Error Checks'!$BH$61),AND('Budget Template'!AE$4='Metadata and Error Checks'!$AR$61,'Budget Template'!AE$5='Metadata and Error Checks'!$BI$61),AND('Budget Template'!AE$4='Metadata and Error Checks'!$AR$62,'Budget Template'!AE$5='Metadata and Error Checks'!$AS$62),AND('Budget Template'!AE$4='Metadata and Error Checks'!$AR$62,'Budget Template'!AE$5='Metadata and Error Checks'!$AT$62),AND('Budget Template'!AE$4='Metadata and Error Checks'!$AR$62,'Budget Template'!AE$5='Metadata and Error Checks'!$AU$62),AND('Budget Template'!AE$4='Metadata and Error Checks'!$AR$62,'Budget Template'!AE$5='Metadata and Error Checks'!$AV$62),AND('Budget Template'!AE$4='Metadata and Error Checks'!$AR$62,'Budget Template'!AE$5='Metadata and Error Checks'!$AW$62),AND('Budget Template'!AE$4='Metadata and Error Checks'!$AR$62,'Budget Template'!AE$5='Metadata and Error Checks'!$AX$62),AND('Budget Template'!AE$4='Metadata and Error Checks'!$AR$62,'Budget Template'!AE$5='Metadata and Error Checks'!$AY$62),AND('Budget Template'!AE$4='Metadata and Error Checks'!$AR$62,'Budget Template'!AE$5='Metadata and Error Checks'!$AZ$62),AND('Budget Template'!AE$4='Metadata and Error Checks'!$AR$62,'Budget Template'!AE$5='Metadata and Error Checks'!$BA$62),AND('Budget Template'!AE$4='Metadata and Error Checks'!$AR$62,'Budget Template'!AE$5='Metadata and Error Checks'!$BB$62),AND('Budget Template'!AE$4='Metadata and Error Checks'!$AR$62,'Budget Template'!AE$5='Metadata and Error Checks'!$BC$62),AND('Budget Template'!AE$4='Metadata and Error Checks'!$AR$62,'Budget Template'!AE$5='Metadata and Error Checks'!$BD$62),AND('Budget Template'!AE$4='Metadata and Error Checks'!$AR$62,'Budget Template'!AE$5='Metadata and Error Checks'!$BE$62),AND('Budget Template'!AE$4='Metadata and Error Checks'!$AR$62,'Budget Template'!AE$5='Metadata and Error Checks'!$BF$62),AND('Budget Template'!AE$4='Metadata and Error Checks'!$AR$62,'Budget Template'!AE$5='Metadata and Error Checks'!$BG$62),AND('Budget Template'!AE$4='Metadata and Error Checks'!$AR$62,'Budget Template'!AE$5='Metadata and Error Checks'!$BH$62),AND('Budget Template'!AE$4='Metadata and Error Checks'!$AR$62,'Budget Template'!AE$5='Metadata and Error Checks'!$BI$62), AND('Budget Template'!AE$4='Metadata and Error Checks'!$AR$65,'Budget Template'!AE$5&lt;&gt;Lists!$G$72),AND('Budget Template'!AE$4='Metadata and Error Checks'!$AR$66,'Budget Template'!AE$5&lt;&gt;Lists!$G$72),AND('Budget Template'!AE$4='Metadata and Error Checks'!$AR$61,'Budget Template'!AE$5=Lists!$G$75),AND('Budget Template'!AE$4='Metadata and Error Checks'!$AR$62,'Budget Template'!AE$5=Lists!$G$75)),"X","")</f>
        <v/>
      </c>
      <c r="AG46" s="109" t="str">
        <f>IF(OR(AND('Budget Template'!AF$4='Metadata and Error Checks'!$AR$61,'Budget Template'!AF$5='Metadata and Error Checks'!$AS$61),AND('Budget Template'!AF$4='Metadata and Error Checks'!$AR$61,'Budget Template'!AF$5='Metadata and Error Checks'!$AT$61),AND('Budget Template'!AF$4='Metadata and Error Checks'!$AR$61,'Budget Template'!AF$5='Metadata and Error Checks'!$AU$61),AND('Budget Template'!AF$4='Metadata and Error Checks'!$AR$61,'Budget Template'!AF$5='Metadata and Error Checks'!$AV$61),AND('Budget Template'!AF$4='Metadata and Error Checks'!$AR$61,'Budget Template'!AF$5='Metadata and Error Checks'!$AW$61),AND('Budget Template'!AF$4='Metadata and Error Checks'!$AR$61,'Budget Template'!AF$5='Metadata and Error Checks'!$AX$61),AND('Budget Template'!AF$4='Metadata and Error Checks'!$AR$61,'Budget Template'!AF$5='Metadata and Error Checks'!$AY$61),AND('Budget Template'!AF$4='Metadata and Error Checks'!$AR$61,'Budget Template'!AF$5='Metadata and Error Checks'!$AZ$61),AND('Budget Template'!AF$4='Metadata and Error Checks'!$AR$61,'Budget Template'!AF$5='Metadata and Error Checks'!$BA$61),AND('Budget Template'!AF$4='Metadata and Error Checks'!$AR$61,'Budget Template'!AF$5='Metadata and Error Checks'!$BB$61),AND('Budget Template'!AF$4='Metadata and Error Checks'!$AR$61,'Budget Template'!AF$5='Metadata and Error Checks'!$BC$61),AND('Budget Template'!AF$4='Metadata and Error Checks'!$AR$61,'Budget Template'!AF$5='Metadata and Error Checks'!$BD$61),AND('Budget Template'!AF$4='Metadata and Error Checks'!$AR$61,'Budget Template'!AF$5='Metadata and Error Checks'!$BE$61),AND('Budget Template'!AF$4='Metadata and Error Checks'!$AR$61,'Budget Template'!AF$5='Metadata and Error Checks'!$BF$61),AND('Budget Template'!AF$4='Metadata and Error Checks'!$AR$61,'Budget Template'!AF$5='Metadata and Error Checks'!$BG$61),AND('Budget Template'!AF$4='Metadata and Error Checks'!$AR$61,'Budget Template'!AF$5='Metadata and Error Checks'!$BH$61),AND('Budget Template'!AF$4='Metadata and Error Checks'!$AR$61,'Budget Template'!AF$5='Metadata and Error Checks'!$BI$61),AND('Budget Template'!AF$4='Metadata and Error Checks'!$AR$62,'Budget Template'!AF$5='Metadata and Error Checks'!$AS$62),AND('Budget Template'!AF$4='Metadata and Error Checks'!$AR$62,'Budget Template'!AF$5='Metadata and Error Checks'!$AT$62),AND('Budget Template'!AF$4='Metadata and Error Checks'!$AR$62,'Budget Template'!AF$5='Metadata and Error Checks'!$AU$62),AND('Budget Template'!AF$4='Metadata and Error Checks'!$AR$62,'Budget Template'!AF$5='Metadata and Error Checks'!$AV$62),AND('Budget Template'!AF$4='Metadata and Error Checks'!$AR$62,'Budget Template'!AF$5='Metadata and Error Checks'!$AW$62),AND('Budget Template'!AF$4='Metadata and Error Checks'!$AR$62,'Budget Template'!AF$5='Metadata and Error Checks'!$AX$62),AND('Budget Template'!AF$4='Metadata and Error Checks'!$AR$62,'Budget Template'!AF$5='Metadata and Error Checks'!$AY$62),AND('Budget Template'!AF$4='Metadata and Error Checks'!$AR$62,'Budget Template'!AF$5='Metadata and Error Checks'!$AZ$62),AND('Budget Template'!AF$4='Metadata and Error Checks'!$AR$62,'Budget Template'!AF$5='Metadata and Error Checks'!$BA$62),AND('Budget Template'!AF$4='Metadata and Error Checks'!$AR$62,'Budget Template'!AF$5='Metadata and Error Checks'!$BB$62),AND('Budget Template'!AF$4='Metadata and Error Checks'!$AR$62,'Budget Template'!AF$5='Metadata and Error Checks'!$BC$62),AND('Budget Template'!AF$4='Metadata and Error Checks'!$AR$62,'Budget Template'!AF$5='Metadata and Error Checks'!$BD$62),AND('Budget Template'!AF$4='Metadata and Error Checks'!$AR$62,'Budget Template'!AF$5='Metadata and Error Checks'!$BE$62),AND('Budget Template'!AF$4='Metadata and Error Checks'!$AR$62,'Budget Template'!AF$5='Metadata and Error Checks'!$BF$62),AND('Budget Template'!AF$4='Metadata and Error Checks'!$AR$62,'Budget Template'!AF$5='Metadata and Error Checks'!$BG$62),AND('Budget Template'!AF$4='Metadata and Error Checks'!$AR$62,'Budget Template'!AF$5='Metadata and Error Checks'!$BH$62),AND('Budget Template'!AF$4='Metadata and Error Checks'!$AR$62,'Budget Template'!AF$5='Metadata and Error Checks'!$BI$62), AND('Budget Template'!AF$4='Metadata and Error Checks'!$AR$65,'Budget Template'!AF$5&lt;&gt;Lists!$G$72),AND('Budget Template'!AF$4='Metadata and Error Checks'!$AR$66,'Budget Template'!AF$5&lt;&gt;Lists!$G$72),AND('Budget Template'!AF$4='Metadata and Error Checks'!$AR$61,'Budget Template'!AF$5=Lists!$G$75),AND('Budget Template'!AF$4='Metadata and Error Checks'!$AR$62,'Budget Template'!AF$5=Lists!$G$75)),"X","")</f>
        <v/>
      </c>
      <c r="AH46" s="109" t="str">
        <f>IF(OR(AND('Budget Template'!AG$4='Metadata and Error Checks'!$AR$61,'Budget Template'!AG$5='Metadata and Error Checks'!$AS$61),AND('Budget Template'!AG$4='Metadata and Error Checks'!$AR$61,'Budget Template'!AG$5='Metadata and Error Checks'!$AT$61),AND('Budget Template'!AG$4='Metadata and Error Checks'!$AR$61,'Budget Template'!AG$5='Metadata and Error Checks'!$AU$61),AND('Budget Template'!AG$4='Metadata and Error Checks'!$AR$61,'Budget Template'!AG$5='Metadata and Error Checks'!$AV$61),AND('Budget Template'!AG$4='Metadata and Error Checks'!$AR$61,'Budget Template'!AG$5='Metadata and Error Checks'!$AW$61),AND('Budget Template'!AG$4='Metadata and Error Checks'!$AR$61,'Budget Template'!AG$5='Metadata and Error Checks'!$AX$61),AND('Budget Template'!AG$4='Metadata and Error Checks'!$AR$61,'Budget Template'!AG$5='Metadata and Error Checks'!$AY$61),AND('Budget Template'!AG$4='Metadata and Error Checks'!$AR$61,'Budget Template'!AG$5='Metadata and Error Checks'!$AZ$61),AND('Budget Template'!AG$4='Metadata and Error Checks'!$AR$61,'Budget Template'!AG$5='Metadata and Error Checks'!$BA$61),AND('Budget Template'!AG$4='Metadata and Error Checks'!$AR$61,'Budget Template'!AG$5='Metadata and Error Checks'!$BB$61),AND('Budget Template'!AG$4='Metadata and Error Checks'!$AR$61,'Budget Template'!AG$5='Metadata and Error Checks'!$BC$61),AND('Budget Template'!AG$4='Metadata and Error Checks'!$AR$61,'Budget Template'!AG$5='Metadata and Error Checks'!$BD$61),AND('Budget Template'!AG$4='Metadata and Error Checks'!$AR$61,'Budget Template'!AG$5='Metadata and Error Checks'!$BE$61),AND('Budget Template'!AG$4='Metadata and Error Checks'!$AR$61,'Budget Template'!AG$5='Metadata and Error Checks'!$BF$61),AND('Budget Template'!AG$4='Metadata and Error Checks'!$AR$61,'Budget Template'!AG$5='Metadata and Error Checks'!$BG$61),AND('Budget Template'!AG$4='Metadata and Error Checks'!$AR$61,'Budget Template'!AG$5='Metadata and Error Checks'!$BH$61),AND('Budget Template'!AG$4='Metadata and Error Checks'!$AR$61,'Budget Template'!AG$5='Metadata and Error Checks'!$BI$61),AND('Budget Template'!AG$4='Metadata and Error Checks'!$AR$62,'Budget Template'!AG$5='Metadata and Error Checks'!$AS$62),AND('Budget Template'!AG$4='Metadata and Error Checks'!$AR$62,'Budget Template'!AG$5='Metadata and Error Checks'!$AT$62),AND('Budget Template'!AG$4='Metadata and Error Checks'!$AR$62,'Budget Template'!AG$5='Metadata and Error Checks'!$AU$62),AND('Budget Template'!AG$4='Metadata and Error Checks'!$AR$62,'Budget Template'!AG$5='Metadata and Error Checks'!$AV$62),AND('Budget Template'!AG$4='Metadata and Error Checks'!$AR$62,'Budget Template'!AG$5='Metadata and Error Checks'!$AW$62),AND('Budget Template'!AG$4='Metadata and Error Checks'!$AR$62,'Budget Template'!AG$5='Metadata and Error Checks'!$AX$62),AND('Budget Template'!AG$4='Metadata and Error Checks'!$AR$62,'Budget Template'!AG$5='Metadata and Error Checks'!$AY$62),AND('Budget Template'!AG$4='Metadata and Error Checks'!$AR$62,'Budget Template'!AG$5='Metadata and Error Checks'!$AZ$62),AND('Budget Template'!AG$4='Metadata and Error Checks'!$AR$62,'Budget Template'!AG$5='Metadata and Error Checks'!$BA$62),AND('Budget Template'!AG$4='Metadata and Error Checks'!$AR$62,'Budget Template'!AG$5='Metadata and Error Checks'!$BB$62),AND('Budget Template'!AG$4='Metadata and Error Checks'!$AR$62,'Budget Template'!AG$5='Metadata and Error Checks'!$BC$62),AND('Budget Template'!AG$4='Metadata and Error Checks'!$AR$62,'Budget Template'!AG$5='Metadata and Error Checks'!$BD$62),AND('Budget Template'!AG$4='Metadata and Error Checks'!$AR$62,'Budget Template'!AG$5='Metadata and Error Checks'!$BE$62),AND('Budget Template'!AG$4='Metadata and Error Checks'!$AR$62,'Budget Template'!AG$5='Metadata and Error Checks'!$BF$62),AND('Budget Template'!AG$4='Metadata and Error Checks'!$AR$62,'Budget Template'!AG$5='Metadata and Error Checks'!$BG$62),AND('Budget Template'!AG$4='Metadata and Error Checks'!$AR$62,'Budget Template'!AG$5='Metadata and Error Checks'!$BH$62),AND('Budget Template'!AG$4='Metadata and Error Checks'!$AR$62,'Budget Template'!AG$5='Metadata and Error Checks'!$BI$62), AND('Budget Template'!AG$4='Metadata and Error Checks'!$AR$65,'Budget Template'!AG$5&lt;&gt;Lists!$G$72),AND('Budget Template'!AG$4='Metadata and Error Checks'!$AR$66,'Budget Template'!AG$5&lt;&gt;Lists!$G$72),AND('Budget Template'!AG$4='Metadata and Error Checks'!$AR$61,'Budget Template'!AG$5=Lists!$G$75),AND('Budget Template'!AG$4='Metadata and Error Checks'!$AR$62,'Budget Template'!AG$5=Lists!$G$75)),"X","")</f>
        <v/>
      </c>
      <c r="AI46" s="109" t="str">
        <f>IF(OR(AND('Budget Template'!AH$4='Metadata and Error Checks'!$AR$61,'Budget Template'!AH$5='Metadata and Error Checks'!$AS$61),AND('Budget Template'!AH$4='Metadata and Error Checks'!$AR$61,'Budget Template'!AH$5='Metadata and Error Checks'!$AT$61),AND('Budget Template'!AH$4='Metadata and Error Checks'!$AR$61,'Budget Template'!AH$5='Metadata and Error Checks'!$AU$61),AND('Budget Template'!AH$4='Metadata and Error Checks'!$AR$61,'Budget Template'!AH$5='Metadata and Error Checks'!$AV$61),AND('Budget Template'!AH$4='Metadata and Error Checks'!$AR$61,'Budget Template'!AH$5='Metadata and Error Checks'!$AW$61),AND('Budget Template'!AH$4='Metadata and Error Checks'!$AR$61,'Budget Template'!AH$5='Metadata and Error Checks'!$AX$61),AND('Budget Template'!AH$4='Metadata and Error Checks'!$AR$61,'Budget Template'!AH$5='Metadata and Error Checks'!$AY$61),AND('Budget Template'!AH$4='Metadata and Error Checks'!$AR$61,'Budget Template'!AH$5='Metadata and Error Checks'!$AZ$61),AND('Budget Template'!AH$4='Metadata and Error Checks'!$AR$61,'Budget Template'!AH$5='Metadata and Error Checks'!$BA$61),AND('Budget Template'!AH$4='Metadata and Error Checks'!$AR$61,'Budget Template'!AH$5='Metadata and Error Checks'!$BB$61),AND('Budget Template'!AH$4='Metadata and Error Checks'!$AR$61,'Budget Template'!AH$5='Metadata and Error Checks'!$BC$61),AND('Budget Template'!AH$4='Metadata and Error Checks'!$AR$61,'Budget Template'!AH$5='Metadata and Error Checks'!$BD$61),AND('Budget Template'!AH$4='Metadata and Error Checks'!$AR$61,'Budget Template'!AH$5='Metadata and Error Checks'!$BE$61),AND('Budget Template'!AH$4='Metadata and Error Checks'!$AR$61,'Budget Template'!AH$5='Metadata and Error Checks'!$BF$61),AND('Budget Template'!AH$4='Metadata and Error Checks'!$AR$61,'Budget Template'!AH$5='Metadata and Error Checks'!$BG$61),AND('Budget Template'!AH$4='Metadata and Error Checks'!$AR$61,'Budget Template'!AH$5='Metadata and Error Checks'!$BH$61),AND('Budget Template'!AH$4='Metadata and Error Checks'!$AR$61,'Budget Template'!AH$5='Metadata and Error Checks'!$BI$61),AND('Budget Template'!AH$4='Metadata and Error Checks'!$AR$62,'Budget Template'!AH$5='Metadata and Error Checks'!$AS$62),AND('Budget Template'!AH$4='Metadata and Error Checks'!$AR$62,'Budget Template'!AH$5='Metadata and Error Checks'!$AT$62),AND('Budget Template'!AH$4='Metadata and Error Checks'!$AR$62,'Budget Template'!AH$5='Metadata and Error Checks'!$AU$62),AND('Budget Template'!AH$4='Metadata and Error Checks'!$AR$62,'Budget Template'!AH$5='Metadata and Error Checks'!$AV$62),AND('Budget Template'!AH$4='Metadata and Error Checks'!$AR$62,'Budget Template'!AH$5='Metadata and Error Checks'!$AW$62),AND('Budget Template'!AH$4='Metadata and Error Checks'!$AR$62,'Budget Template'!AH$5='Metadata and Error Checks'!$AX$62),AND('Budget Template'!AH$4='Metadata and Error Checks'!$AR$62,'Budget Template'!AH$5='Metadata and Error Checks'!$AY$62),AND('Budget Template'!AH$4='Metadata and Error Checks'!$AR$62,'Budget Template'!AH$5='Metadata and Error Checks'!$AZ$62),AND('Budget Template'!AH$4='Metadata and Error Checks'!$AR$62,'Budget Template'!AH$5='Metadata and Error Checks'!$BA$62),AND('Budget Template'!AH$4='Metadata and Error Checks'!$AR$62,'Budget Template'!AH$5='Metadata and Error Checks'!$BB$62),AND('Budget Template'!AH$4='Metadata and Error Checks'!$AR$62,'Budget Template'!AH$5='Metadata and Error Checks'!$BC$62),AND('Budget Template'!AH$4='Metadata and Error Checks'!$AR$62,'Budget Template'!AH$5='Metadata and Error Checks'!$BD$62),AND('Budget Template'!AH$4='Metadata and Error Checks'!$AR$62,'Budget Template'!AH$5='Metadata and Error Checks'!$BE$62),AND('Budget Template'!AH$4='Metadata and Error Checks'!$AR$62,'Budget Template'!AH$5='Metadata and Error Checks'!$BF$62),AND('Budget Template'!AH$4='Metadata and Error Checks'!$AR$62,'Budget Template'!AH$5='Metadata and Error Checks'!$BG$62),AND('Budget Template'!AH$4='Metadata and Error Checks'!$AR$62,'Budget Template'!AH$5='Metadata and Error Checks'!$BH$62),AND('Budget Template'!AH$4='Metadata and Error Checks'!$AR$62,'Budget Template'!AH$5='Metadata and Error Checks'!$BI$62), AND('Budget Template'!AH$4='Metadata and Error Checks'!$AR$65,'Budget Template'!AH$5&lt;&gt;Lists!$G$72),AND('Budget Template'!AH$4='Metadata and Error Checks'!$AR$66,'Budget Template'!AH$5&lt;&gt;Lists!$G$72),AND('Budget Template'!AH$4='Metadata and Error Checks'!$AR$61,'Budget Template'!AH$5=Lists!$G$75),AND('Budget Template'!AH$4='Metadata and Error Checks'!$AR$62,'Budget Template'!AH$5=Lists!$G$75)),"X","")</f>
        <v/>
      </c>
      <c r="AJ46" s="109" t="str">
        <f>IF(OR(AND('Budget Template'!AI$4='Metadata and Error Checks'!$AR$61,'Budget Template'!AI$5='Metadata and Error Checks'!$AS$61),AND('Budget Template'!AI$4='Metadata and Error Checks'!$AR$61,'Budget Template'!AI$5='Metadata and Error Checks'!$AT$61),AND('Budget Template'!AI$4='Metadata and Error Checks'!$AR$61,'Budget Template'!AI$5='Metadata and Error Checks'!$AU$61),AND('Budget Template'!AI$4='Metadata and Error Checks'!$AR$61,'Budget Template'!AI$5='Metadata and Error Checks'!$AV$61),AND('Budget Template'!AI$4='Metadata and Error Checks'!$AR$61,'Budget Template'!AI$5='Metadata and Error Checks'!$AW$61),AND('Budget Template'!AI$4='Metadata and Error Checks'!$AR$61,'Budget Template'!AI$5='Metadata and Error Checks'!$AX$61),AND('Budget Template'!AI$4='Metadata and Error Checks'!$AR$61,'Budget Template'!AI$5='Metadata and Error Checks'!$AY$61),AND('Budget Template'!AI$4='Metadata and Error Checks'!$AR$61,'Budget Template'!AI$5='Metadata and Error Checks'!$AZ$61),AND('Budget Template'!AI$4='Metadata and Error Checks'!$AR$61,'Budget Template'!AI$5='Metadata and Error Checks'!$BA$61),AND('Budget Template'!AI$4='Metadata and Error Checks'!$AR$61,'Budget Template'!AI$5='Metadata and Error Checks'!$BB$61),AND('Budget Template'!AI$4='Metadata and Error Checks'!$AR$61,'Budget Template'!AI$5='Metadata and Error Checks'!$BC$61),AND('Budget Template'!AI$4='Metadata and Error Checks'!$AR$61,'Budget Template'!AI$5='Metadata and Error Checks'!$BD$61),AND('Budget Template'!AI$4='Metadata and Error Checks'!$AR$61,'Budget Template'!AI$5='Metadata and Error Checks'!$BE$61),AND('Budget Template'!AI$4='Metadata and Error Checks'!$AR$61,'Budget Template'!AI$5='Metadata and Error Checks'!$BF$61),AND('Budget Template'!AI$4='Metadata and Error Checks'!$AR$61,'Budget Template'!AI$5='Metadata and Error Checks'!$BG$61),AND('Budget Template'!AI$4='Metadata and Error Checks'!$AR$61,'Budget Template'!AI$5='Metadata and Error Checks'!$BH$61),AND('Budget Template'!AI$4='Metadata and Error Checks'!$AR$61,'Budget Template'!AI$5='Metadata and Error Checks'!$BI$61),AND('Budget Template'!AI$4='Metadata and Error Checks'!$AR$62,'Budget Template'!AI$5='Metadata and Error Checks'!$AS$62),AND('Budget Template'!AI$4='Metadata and Error Checks'!$AR$62,'Budget Template'!AI$5='Metadata and Error Checks'!$AT$62),AND('Budget Template'!AI$4='Metadata and Error Checks'!$AR$62,'Budget Template'!AI$5='Metadata and Error Checks'!$AU$62),AND('Budget Template'!AI$4='Metadata and Error Checks'!$AR$62,'Budget Template'!AI$5='Metadata and Error Checks'!$AV$62),AND('Budget Template'!AI$4='Metadata and Error Checks'!$AR$62,'Budget Template'!AI$5='Metadata and Error Checks'!$AW$62),AND('Budget Template'!AI$4='Metadata and Error Checks'!$AR$62,'Budget Template'!AI$5='Metadata and Error Checks'!$AX$62),AND('Budget Template'!AI$4='Metadata and Error Checks'!$AR$62,'Budget Template'!AI$5='Metadata and Error Checks'!$AY$62),AND('Budget Template'!AI$4='Metadata and Error Checks'!$AR$62,'Budget Template'!AI$5='Metadata and Error Checks'!$AZ$62),AND('Budget Template'!AI$4='Metadata and Error Checks'!$AR$62,'Budget Template'!AI$5='Metadata and Error Checks'!$BA$62),AND('Budget Template'!AI$4='Metadata and Error Checks'!$AR$62,'Budget Template'!AI$5='Metadata and Error Checks'!$BB$62),AND('Budget Template'!AI$4='Metadata and Error Checks'!$AR$62,'Budget Template'!AI$5='Metadata and Error Checks'!$BC$62),AND('Budget Template'!AI$4='Metadata and Error Checks'!$AR$62,'Budget Template'!AI$5='Metadata and Error Checks'!$BD$62),AND('Budget Template'!AI$4='Metadata and Error Checks'!$AR$62,'Budget Template'!AI$5='Metadata and Error Checks'!$BE$62),AND('Budget Template'!AI$4='Metadata and Error Checks'!$AR$62,'Budget Template'!AI$5='Metadata and Error Checks'!$BF$62),AND('Budget Template'!AI$4='Metadata and Error Checks'!$AR$62,'Budget Template'!AI$5='Metadata and Error Checks'!$BG$62),AND('Budget Template'!AI$4='Metadata and Error Checks'!$AR$62,'Budget Template'!AI$5='Metadata and Error Checks'!$BH$62),AND('Budget Template'!AI$4='Metadata and Error Checks'!$AR$62,'Budget Template'!AI$5='Metadata and Error Checks'!$BI$62), AND('Budget Template'!AI$4='Metadata and Error Checks'!$AR$65,'Budget Template'!AI$5&lt;&gt;Lists!$G$72),AND('Budget Template'!AI$4='Metadata and Error Checks'!$AR$66,'Budget Template'!AI$5&lt;&gt;Lists!$G$72),AND('Budget Template'!AI$4='Metadata and Error Checks'!$AR$61,'Budget Template'!AI$5=Lists!$G$75),AND('Budget Template'!AI$4='Metadata and Error Checks'!$AR$62,'Budget Template'!AI$5=Lists!$G$75)),"X","")</f>
        <v/>
      </c>
      <c r="AK46" s="109" t="str">
        <f>IF(OR(AND('Budget Template'!AJ$4='Metadata and Error Checks'!$AR$61,'Budget Template'!AJ$5='Metadata and Error Checks'!$AS$61),AND('Budget Template'!AJ$4='Metadata and Error Checks'!$AR$61,'Budget Template'!AJ$5='Metadata and Error Checks'!$AT$61),AND('Budget Template'!AJ$4='Metadata and Error Checks'!$AR$61,'Budget Template'!AJ$5='Metadata and Error Checks'!$AU$61),AND('Budget Template'!AJ$4='Metadata and Error Checks'!$AR$61,'Budget Template'!AJ$5='Metadata and Error Checks'!$AV$61),AND('Budget Template'!AJ$4='Metadata and Error Checks'!$AR$61,'Budget Template'!AJ$5='Metadata and Error Checks'!$AW$61),AND('Budget Template'!AJ$4='Metadata and Error Checks'!$AR$61,'Budget Template'!AJ$5='Metadata and Error Checks'!$AX$61),AND('Budget Template'!AJ$4='Metadata and Error Checks'!$AR$61,'Budget Template'!AJ$5='Metadata and Error Checks'!$AY$61),AND('Budget Template'!AJ$4='Metadata and Error Checks'!$AR$61,'Budget Template'!AJ$5='Metadata and Error Checks'!$AZ$61),AND('Budget Template'!AJ$4='Metadata and Error Checks'!$AR$61,'Budget Template'!AJ$5='Metadata and Error Checks'!$BA$61),AND('Budget Template'!AJ$4='Metadata and Error Checks'!$AR$61,'Budget Template'!AJ$5='Metadata and Error Checks'!$BB$61),AND('Budget Template'!AJ$4='Metadata and Error Checks'!$AR$61,'Budget Template'!AJ$5='Metadata and Error Checks'!$BC$61),AND('Budget Template'!AJ$4='Metadata and Error Checks'!$AR$61,'Budget Template'!AJ$5='Metadata and Error Checks'!$BD$61),AND('Budget Template'!AJ$4='Metadata and Error Checks'!$AR$61,'Budget Template'!AJ$5='Metadata and Error Checks'!$BE$61),AND('Budget Template'!AJ$4='Metadata and Error Checks'!$AR$61,'Budget Template'!AJ$5='Metadata and Error Checks'!$BF$61),AND('Budget Template'!AJ$4='Metadata and Error Checks'!$AR$61,'Budget Template'!AJ$5='Metadata and Error Checks'!$BG$61),AND('Budget Template'!AJ$4='Metadata and Error Checks'!$AR$61,'Budget Template'!AJ$5='Metadata and Error Checks'!$BH$61),AND('Budget Template'!AJ$4='Metadata and Error Checks'!$AR$61,'Budget Template'!AJ$5='Metadata and Error Checks'!$BI$61),AND('Budget Template'!AJ$4='Metadata and Error Checks'!$AR$62,'Budget Template'!AJ$5='Metadata and Error Checks'!$AS$62),AND('Budget Template'!AJ$4='Metadata and Error Checks'!$AR$62,'Budget Template'!AJ$5='Metadata and Error Checks'!$AT$62),AND('Budget Template'!AJ$4='Metadata and Error Checks'!$AR$62,'Budget Template'!AJ$5='Metadata and Error Checks'!$AU$62),AND('Budget Template'!AJ$4='Metadata and Error Checks'!$AR$62,'Budget Template'!AJ$5='Metadata and Error Checks'!$AV$62),AND('Budget Template'!AJ$4='Metadata and Error Checks'!$AR$62,'Budget Template'!AJ$5='Metadata and Error Checks'!$AW$62),AND('Budget Template'!AJ$4='Metadata and Error Checks'!$AR$62,'Budget Template'!AJ$5='Metadata and Error Checks'!$AX$62),AND('Budget Template'!AJ$4='Metadata and Error Checks'!$AR$62,'Budget Template'!AJ$5='Metadata and Error Checks'!$AY$62),AND('Budget Template'!AJ$4='Metadata and Error Checks'!$AR$62,'Budget Template'!AJ$5='Metadata and Error Checks'!$AZ$62),AND('Budget Template'!AJ$4='Metadata and Error Checks'!$AR$62,'Budget Template'!AJ$5='Metadata and Error Checks'!$BA$62),AND('Budget Template'!AJ$4='Metadata and Error Checks'!$AR$62,'Budget Template'!AJ$5='Metadata and Error Checks'!$BB$62),AND('Budget Template'!AJ$4='Metadata and Error Checks'!$AR$62,'Budget Template'!AJ$5='Metadata and Error Checks'!$BC$62),AND('Budget Template'!AJ$4='Metadata and Error Checks'!$AR$62,'Budget Template'!AJ$5='Metadata and Error Checks'!$BD$62),AND('Budget Template'!AJ$4='Metadata and Error Checks'!$AR$62,'Budget Template'!AJ$5='Metadata and Error Checks'!$BE$62),AND('Budget Template'!AJ$4='Metadata and Error Checks'!$AR$62,'Budget Template'!AJ$5='Metadata and Error Checks'!$BF$62),AND('Budget Template'!AJ$4='Metadata and Error Checks'!$AR$62,'Budget Template'!AJ$5='Metadata and Error Checks'!$BG$62),AND('Budget Template'!AJ$4='Metadata and Error Checks'!$AR$62,'Budget Template'!AJ$5='Metadata and Error Checks'!$BH$62),AND('Budget Template'!AJ$4='Metadata and Error Checks'!$AR$62,'Budget Template'!AJ$5='Metadata and Error Checks'!$BI$62), AND('Budget Template'!AJ$4='Metadata and Error Checks'!$AR$65,'Budget Template'!AJ$5&lt;&gt;Lists!$G$72),AND('Budget Template'!AJ$4='Metadata and Error Checks'!$AR$66,'Budget Template'!AJ$5&lt;&gt;Lists!$G$72),AND('Budget Template'!AJ$4='Metadata and Error Checks'!$AR$61,'Budget Template'!AJ$5=Lists!$G$75),AND('Budget Template'!AJ$4='Metadata and Error Checks'!$AR$62,'Budget Template'!AJ$5=Lists!$G$75)),"X","")</f>
        <v/>
      </c>
      <c r="AL46" s="109" t="str">
        <f>IF(OR(AND('Budget Template'!AK$4='Metadata and Error Checks'!$AR$61,'Budget Template'!AK$5='Metadata and Error Checks'!$AS$61),AND('Budget Template'!AK$4='Metadata and Error Checks'!$AR$61,'Budget Template'!AK$5='Metadata and Error Checks'!$AT$61),AND('Budget Template'!AK$4='Metadata and Error Checks'!$AR$61,'Budget Template'!AK$5='Metadata and Error Checks'!$AU$61),AND('Budget Template'!AK$4='Metadata and Error Checks'!$AR$61,'Budget Template'!AK$5='Metadata and Error Checks'!$AV$61),AND('Budget Template'!AK$4='Metadata and Error Checks'!$AR$61,'Budget Template'!AK$5='Metadata and Error Checks'!$AW$61),AND('Budget Template'!AK$4='Metadata and Error Checks'!$AR$61,'Budget Template'!AK$5='Metadata and Error Checks'!$AX$61),AND('Budget Template'!AK$4='Metadata and Error Checks'!$AR$61,'Budget Template'!AK$5='Metadata and Error Checks'!$AY$61),AND('Budget Template'!AK$4='Metadata and Error Checks'!$AR$61,'Budget Template'!AK$5='Metadata and Error Checks'!$AZ$61),AND('Budget Template'!AK$4='Metadata and Error Checks'!$AR$61,'Budget Template'!AK$5='Metadata and Error Checks'!$BA$61),AND('Budget Template'!AK$4='Metadata and Error Checks'!$AR$61,'Budget Template'!AK$5='Metadata and Error Checks'!$BB$61),AND('Budget Template'!AK$4='Metadata and Error Checks'!$AR$61,'Budget Template'!AK$5='Metadata and Error Checks'!$BC$61),AND('Budget Template'!AK$4='Metadata and Error Checks'!$AR$61,'Budget Template'!AK$5='Metadata and Error Checks'!$BD$61),AND('Budget Template'!AK$4='Metadata and Error Checks'!$AR$61,'Budget Template'!AK$5='Metadata and Error Checks'!$BE$61),AND('Budget Template'!AK$4='Metadata and Error Checks'!$AR$61,'Budget Template'!AK$5='Metadata and Error Checks'!$BF$61),AND('Budget Template'!AK$4='Metadata and Error Checks'!$AR$61,'Budget Template'!AK$5='Metadata and Error Checks'!$BG$61),AND('Budget Template'!AK$4='Metadata and Error Checks'!$AR$61,'Budget Template'!AK$5='Metadata and Error Checks'!$BH$61),AND('Budget Template'!AK$4='Metadata and Error Checks'!$AR$61,'Budget Template'!AK$5='Metadata and Error Checks'!$BI$61),AND('Budget Template'!AK$4='Metadata and Error Checks'!$AR$62,'Budget Template'!AK$5='Metadata and Error Checks'!$AS$62),AND('Budget Template'!AK$4='Metadata and Error Checks'!$AR$62,'Budget Template'!AK$5='Metadata and Error Checks'!$AT$62),AND('Budget Template'!AK$4='Metadata and Error Checks'!$AR$62,'Budget Template'!AK$5='Metadata and Error Checks'!$AU$62),AND('Budget Template'!AK$4='Metadata and Error Checks'!$AR$62,'Budget Template'!AK$5='Metadata and Error Checks'!$AV$62),AND('Budget Template'!AK$4='Metadata and Error Checks'!$AR$62,'Budget Template'!AK$5='Metadata and Error Checks'!$AW$62),AND('Budget Template'!AK$4='Metadata and Error Checks'!$AR$62,'Budget Template'!AK$5='Metadata and Error Checks'!$AX$62),AND('Budget Template'!AK$4='Metadata and Error Checks'!$AR$62,'Budget Template'!AK$5='Metadata and Error Checks'!$AY$62),AND('Budget Template'!AK$4='Metadata and Error Checks'!$AR$62,'Budget Template'!AK$5='Metadata and Error Checks'!$AZ$62),AND('Budget Template'!AK$4='Metadata and Error Checks'!$AR$62,'Budget Template'!AK$5='Metadata and Error Checks'!$BA$62),AND('Budget Template'!AK$4='Metadata and Error Checks'!$AR$62,'Budget Template'!AK$5='Metadata and Error Checks'!$BB$62),AND('Budget Template'!AK$4='Metadata and Error Checks'!$AR$62,'Budget Template'!AK$5='Metadata and Error Checks'!$BC$62),AND('Budget Template'!AK$4='Metadata and Error Checks'!$AR$62,'Budget Template'!AK$5='Metadata and Error Checks'!$BD$62),AND('Budget Template'!AK$4='Metadata and Error Checks'!$AR$62,'Budget Template'!AK$5='Metadata and Error Checks'!$BE$62),AND('Budget Template'!AK$4='Metadata and Error Checks'!$AR$62,'Budget Template'!AK$5='Metadata and Error Checks'!$BF$62),AND('Budget Template'!AK$4='Metadata and Error Checks'!$AR$62,'Budget Template'!AK$5='Metadata and Error Checks'!$BG$62),AND('Budget Template'!AK$4='Metadata and Error Checks'!$AR$62,'Budget Template'!AK$5='Metadata and Error Checks'!$BH$62),AND('Budget Template'!AK$4='Metadata and Error Checks'!$AR$62,'Budget Template'!AK$5='Metadata and Error Checks'!$BI$62), AND('Budget Template'!AK$4='Metadata and Error Checks'!$AR$65,'Budget Template'!AK$5&lt;&gt;Lists!$G$72),AND('Budget Template'!AK$4='Metadata and Error Checks'!$AR$66,'Budget Template'!AK$5&lt;&gt;Lists!$G$72),AND('Budget Template'!AK$4='Metadata and Error Checks'!$AR$61,'Budget Template'!AK$5=Lists!$G$75),AND('Budget Template'!AK$4='Metadata and Error Checks'!$AR$62,'Budget Template'!AK$5=Lists!$G$75)),"X","")</f>
        <v/>
      </c>
      <c r="AM46" s="109" t="str">
        <f>IF(OR(AND('Budget Template'!AL$4='Metadata and Error Checks'!$AR$61,'Budget Template'!AL$5='Metadata and Error Checks'!$AS$61),AND('Budget Template'!AL$4='Metadata and Error Checks'!$AR$61,'Budget Template'!AL$5='Metadata and Error Checks'!$AT$61),AND('Budget Template'!AL$4='Metadata and Error Checks'!$AR$61,'Budget Template'!AL$5='Metadata and Error Checks'!$AU$61),AND('Budget Template'!AL$4='Metadata and Error Checks'!$AR$61,'Budget Template'!AL$5='Metadata and Error Checks'!$AV$61),AND('Budget Template'!AL$4='Metadata and Error Checks'!$AR$61,'Budget Template'!AL$5='Metadata and Error Checks'!$AW$61),AND('Budget Template'!AL$4='Metadata and Error Checks'!$AR$61,'Budget Template'!AL$5='Metadata and Error Checks'!$AX$61),AND('Budget Template'!AL$4='Metadata and Error Checks'!$AR$61,'Budget Template'!AL$5='Metadata and Error Checks'!$AY$61),AND('Budget Template'!AL$4='Metadata and Error Checks'!$AR$61,'Budget Template'!AL$5='Metadata and Error Checks'!$AZ$61),AND('Budget Template'!AL$4='Metadata and Error Checks'!$AR$61,'Budget Template'!AL$5='Metadata and Error Checks'!$BA$61),AND('Budget Template'!AL$4='Metadata and Error Checks'!$AR$61,'Budget Template'!AL$5='Metadata and Error Checks'!$BB$61),AND('Budget Template'!AL$4='Metadata and Error Checks'!$AR$61,'Budget Template'!AL$5='Metadata and Error Checks'!$BC$61),AND('Budget Template'!AL$4='Metadata and Error Checks'!$AR$61,'Budget Template'!AL$5='Metadata and Error Checks'!$BD$61),AND('Budget Template'!AL$4='Metadata and Error Checks'!$AR$61,'Budget Template'!AL$5='Metadata and Error Checks'!$BE$61),AND('Budget Template'!AL$4='Metadata and Error Checks'!$AR$61,'Budget Template'!AL$5='Metadata and Error Checks'!$BF$61),AND('Budget Template'!AL$4='Metadata and Error Checks'!$AR$61,'Budget Template'!AL$5='Metadata and Error Checks'!$BG$61),AND('Budget Template'!AL$4='Metadata and Error Checks'!$AR$61,'Budget Template'!AL$5='Metadata and Error Checks'!$BH$61),AND('Budget Template'!AL$4='Metadata and Error Checks'!$AR$61,'Budget Template'!AL$5='Metadata and Error Checks'!$BI$61),AND('Budget Template'!AL$4='Metadata and Error Checks'!$AR$62,'Budget Template'!AL$5='Metadata and Error Checks'!$AS$62),AND('Budget Template'!AL$4='Metadata and Error Checks'!$AR$62,'Budget Template'!AL$5='Metadata and Error Checks'!$AT$62),AND('Budget Template'!AL$4='Metadata and Error Checks'!$AR$62,'Budget Template'!AL$5='Metadata and Error Checks'!$AU$62),AND('Budget Template'!AL$4='Metadata and Error Checks'!$AR$62,'Budget Template'!AL$5='Metadata and Error Checks'!$AV$62),AND('Budget Template'!AL$4='Metadata and Error Checks'!$AR$62,'Budget Template'!AL$5='Metadata and Error Checks'!$AW$62),AND('Budget Template'!AL$4='Metadata and Error Checks'!$AR$62,'Budget Template'!AL$5='Metadata and Error Checks'!$AX$62),AND('Budget Template'!AL$4='Metadata and Error Checks'!$AR$62,'Budget Template'!AL$5='Metadata and Error Checks'!$AY$62),AND('Budget Template'!AL$4='Metadata and Error Checks'!$AR$62,'Budget Template'!AL$5='Metadata and Error Checks'!$AZ$62),AND('Budget Template'!AL$4='Metadata and Error Checks'!$AR$62,'Budget Template'!AL$5='Metadata and Error Checks'!$BA$62),AND('Budget Template'!AL$4='Metadata and Error Checks'!$AR$62,'Budget Template'!AL$5='Metadata and Error Checks'!$BB$62),AND('Budget Template'!AL$4='Metadata and Error Checks'!$AR$62,'Budget Template'!AL$5='Metadata and Error Checks'!$BC$62),AND('Budget Template'!AL$4='Metadata and Error Checks'!$AR$62,'Budget Template'!AL$5='Metadata and Error Checks'!$BD$62),AND('Budget Template'!AL$4='Metadata and Error Checks'!$AR$62,'Budget Template'!AL$5='Metadata and Error Checks'!$BE$62),AND('Budget Template'!AL$4='Metadata and Error Checks'!$AR$62,'Budget Template'!AL$5='Metadata and Error Checks'!$BF$62),AND('Budget Template'!AL$4='Metadata and Error Checks'!$AR$62,'Budget Template'!AL$5='Metadata and Error Checks'!$BG$62),AND('Budget Template'!AL$4='Metadata and Error Checks'!$AR$62,'Budget Template'!AL$5='Metadata and Error Checks'!$BH$62),AND('Budget Template'!AL$4='Metadata and Error Checks'!$AR$62,'Budget Template'!AL$5='Metadata and Error Checks'!$BI$62), AND('Budget Template'!AL$4='Metadata and Error Checks'!$AR$65,'Budget Template'!AL$5&lt;&gt;Lists!$G$72),AND('Budget Template'!AL$4='Metadata and Error Checks'!$AR$66,'Budget Template'!AL$5&lt;&gt;Lists!$G$72),AND('Budget Template'!AL$4='Metadata and Error Checks'!$AR$61,'Budget Template'!AL$5=Lists!$G$75),AND('Budget Template'!AL$4='Metadata and Error Checks'!$AR$62,'Budget Template'!AL$5=Lists!$G$75)),"X","")</f>
        <v/>
      </c>
      <c r="AN46" s="109"/>
      <c r="AO46" s="109"/>
      <c r="AR46" s="123" t="str">
        <f>Lists!J3</f>
        <v>C&amp;T: HIV Clinical Services-NSD</v>
      </c>
      <c r="AS46" s="115"/>
      <c r="AT46" s="115"/>
      <c r="AU46" s="115"/>
      <c r="AV46" s="115"/>
      <c r="AW46" s="115"/>
      <c r="AX46" s="115"/>
      <c r="AY46" s="115"/>
      <c r="AZ46" s="115"/>
      <c r="BA46" s="115"/>
      <c r="BB46" s="115"/>
      <c r="BC46" s="115"/>
      <c r="BD46" s="115"/>
      <c r="BE46" s="115"/>
      <c r="BF46" s="115"/>
      <c r="BG46" s="115"/>
      <c r="BH46" s="115"/>
      <c r="BI46" s="115"/>
      <c r="BJ46" s="116"/>
      <c r="BK46" s="113"/>
      <c r="BL46" s="114"/>
    </row>
    <row r="47" spans="2:64" s="110" customFormat="1" ht="15.5" hidden="1">
      <c r="D47" s="110" t="s">
        <v>188</v>
      </c>
      <c r="F47" s="109" t="str">
        <f>IF(OR(AND('Budget Template'!E$4='Metadata and Error Checks'!$AR$71,'Budget Template'!E$5='Metadata and Error Checks'!$AS$71),AND('Budget Template'!E$4='Metadata and Error Checks'!$AR$72,'Budget Template'!E$5='Metadata and Error Checks'!$AS$72),AND('Budget Template'!E$4='Metadata and Error Checks'!$AR$73,'Budget Template'!E$5='Metadata and Error Checks'!$AS$73),AND('Budget Template'!E$4='Metadata and Error Checks'!$AR$74,'Budget Template'!E$5='Metadata and Error Checks'!$AS$74),AND('Budget Template'!E$4='Metadata and Error Checks'!$AR$75,'Budget Template'!E$5='Metadata and Error Checks'!$AS$75),AND('Budget Template'!E$4='Metadata and Error Checks'!$AR$76,'Budget Template'!E$5='Metadata and Error Checks'!$AS$76)),"X","")</f>
        <v/>
      </c>
      <c r="G47" s="109" t="str">
        <f>IF(OR(AND('Budget Template'!F$4='Metadata and Error Checks'!$AR$71,'Budget Template'!F$5='Metadata and Error Checks'!$AS$71),AND('Budget Template'!F$4='Metadata and Error Checks'!$AR$72,'Budget Template'!F$5='Metadata and Error Checks'!$AS$72),AND('Budget Template'!F$4='Metadata and Error Checks'!$AR$73,'Budget Template'!F$5='Metadata and Error Checks'!$AS$73),AND('Budget Template'!F$4='Metadata and Error Checks'!$AR$74,'Budget Template'!F$5='Metadata and Error Checks'!$AS$74),AND('Budget Template'!F$4='Metadata and Error Checks'!$AR$75,'Budget Template'!F$5='Metadata and Error Checks'!$AS$75),AND('Budget Template'!F$4='Metadata and Error Checks'!$AR$76,'Budget Template'!F$5='Metadata and Error Checks'!$AS$76)),"X","")</f>
        <v/>
      </c>
      <c r="H47" s="109" t="str">
        <f>IF(OR(AND('Budget Template'!G$4='Metadata and Error Checks'!$AR$71,'Budget Template'!G$5='Metadata and Error Checks'!$AS$71),AND('Budget Template'!G$4='Metadata and Error Checks'!$AR$72,'Budget Template'!G$5='Metadata and Error Checks'!$AS$72),AND('Budget Template'!G$4='Metadata and Error Checks'!$AR$73,'Budget Template'!G$5='Metadata and Error Checks'!$AS$73),AND('Budget Template'!G$4='Metadata and Error Checks'!$AR$74,'Budget Template'!G$5='Metadata and Error Checks'!$AS$74),AND('Budget Template'!G$4='Metadata and Error Checks'!$AR$75,'Budget Template'!G$5='Metadata and Error Checks'!$AS$75),AND('Budget Template'!G$4='Metadata and Error Checks'!$AR$76,'Budget Template'!G$5='Metadata and Error Checks'!$AS$76)),"X","")</f>
        <v/>
      </c>
      <c r="I47" s="109" t="str">
        <f>IF(OR(AND('Budget Template'!H$4='Metadata and Error Checks'!$AR$71,'Budget Template'!H$5='Metadata and Error Checks'!$AS$71),AND('Budget Template'!H$4='Metadata and Error Checks'!$AR$72,'Budget Template'!H$5='Metadata and Error Checks'!$AS$72),AND('Budget Template'!H$4='Metadata and Error Checks'!$AR$73,'Budget Template'!H$5='Metadata and Error Checks'!$AS$73),AND('Budget Template'!H$4='Metadata and Error Checks'!$AR$74,'Budget Template'!H$5='Metadata and Error Checks'!$AS$74),AND('Budget Template'!H$4='Metadata and Error Checks'!$AR$75,'Budget Template'!H$5='Metadata and Error Checks'!$AS$75),AND('Budget Template'!H$4='Metadata and Error Checks'!$AR$76,'Budget Template'!H$5='Metadata and Error Checks'!$AS$76)),"X","")</f>
        <v/>
      </c>
      <c r="J47" s="109" t="str">
        <f>IF(OR(AND('Budget Template'!I$4='Metadata and Error Checks'!$AR$71,'Budget Template'!I$5='Metadata and Error Checks'!$AS$71),AND('Budget Template'!I$4='Metadata and Error Checks'!$AR$72,'Budget Template'!I$5='Metadata and Error Checks'!$AS$72),AND('Budget Template'!I$4='Metadata and Error Checks'!$AR$73,'Budget Template'!I$5='Metadata and Error Checks'!$AS$73),AND('Budget Template'!I$4='Metadata and Error Checks'!$AR$74,'Budget Template'!I$5='Metadata and Error Checks'!$AS$74),AND('Budget Template'!I$4='Metadata and Error Checks'!$AR$75,'Budget Template'!I$5='Metadata and Error Checks'!$AS$75),AND('Budget Template'!I$4='Metadata and Error Checks'!$AR$76,'Budget Template'!I$5='Metadata and Error Checks'!$AS$76)),"X","")</f>
        <v/>
      </c>
      <c r="K47" s="109" t="str">
        <f>IF(OR(AND('Budget Template'!J$4='Metadata and Error Checks'!$AR$71,'Budget Template'!J$5='Metadata and Error Checks'!$AS$71),AND('Budget Template'!J$4='Metadata and Error Checks'!$AR$72,'Budget Template'!J$5='Metadata and Error Checks'!$AS$72),AND('Budget Template'!J$4='Metadata and Error Checks'!$AR$73,'Budget Template'!J$5='Metadata and Error Checks'!$AS$73),AND('Budget Template'!J$4='Metadata and Error Checks'!$AR$74,'Budget Template'!J$5='Metadata and Error Checks'!$AS$74),AND('Budget Template'!J$4='Metadata and Error Checks'!$AR$75,'Budget Template'!J$5='Metadata and Error Checks'!$AS$75),AND('Budget Template'!J$4='Metadata and Error Checks'!$AR$76,'Budget Template'!J$5='Metadata and Error Checks'!$AS$76)),"X","")</f>
        <v/>
      </c>
      <c r="L47" s="109" t="str">
        <f>IF(OR(AND('Budget Template'!K$4='Metadata and Error Checks'!$AR$71,'Budget Template'!K$5='Metadata and Error Checks'!$AS$71),AND('Budget Template'!K$4='Metadata and Error Checks'!$AR$72,'Budget Template'!K$5='Metadata and Error Checks'!$AS$72),AND('Budget Template'!K$4='Metadata and Error Checks'!$AR$73,'Budget Template'!K$5='Metadata and Error Checks'!$AS$73),AND('Budget Template'!K$4='Metadata and Error Checks'!$AR$74,'Budget Template'!K$5='Metadata and Error Checks'!$AS$74),AND('Budget Template'!K$4='Metadata and Error Checks'!$AR$75,'Budget Template'!K$5='Metadata and Error Checks'!$AS$75),AND('Budget Template'!K$4='Metadata and Error Checks'!$AR$76,'Budget Template'!K$5='Metadata and Error Checks'!$AS$76)),"X","")</f>
        <v/>
      </c>
      <c r="M47" s="109" t="str">
        <f>IF(OR(AND('Budget Template'!L$4='Metadata and Error Checks'!$AR$71,'Budget Template'!L$5='Metadata and Error Checks'!$AS$71),AND('Budget Template'!L$4='Metadata and Error Checks'!$AR$72,'Budget Template'!L$5='Metadata and Error Checks'!$AS$72),AND('Budget Template'!L$4='Metadata and Error Checks'!$AR$73,'Budget Template'!L$5='Metadata and Error Checks'!$AS$73),AND('Budget Template'!L$4='Metadata and Error Checks'!$AR$74,'Budget Template'!L$5='Metadata and Error Checks'!$AS$74),AND('Budget Template'!L$4='Metadata and Error Checks'!$AR$75,'Budget Template'!L$5='Metadata and Error Checks'!$AS$75),AND('Budget Template'!L$4='Metadata and Error Checks'!$AR$76,'Budget Template'!L$5='Metadata and Error Checks'!$AS$76)),"X","")</f>
        <v/>
      </c>
      <c r="N47" s="109" t="str">
        <f>IF(OR(AND('Budget Template'!M$4='Metadata and Error Checks'!$AR$71,'Budget Template'!M$5='Metadata and Error Checks'!$AS$71),AND('Budget Template'!M$4='Metadata and Error Checks'!$AR$72,'Budget Template'!M$5='Metadata and Error Checks'!$AS$72),AND('Budget Template'!M$4='Metadata and Error Checks'!$AR$73,'Budget Template'!M$5='Metadata and Error Checks'!$AS$73),AND('Budget Template'!M$4='Metadata and Error Checks'!$AR$74,'Budget Template'!M$5='Metadata and Error Checks'!$AS$74),AND('Budget Template'!M$4='Metadata and Error Checks'!$AR$75,'Budget Template'!M$5='Metadata and Error Checks'!$AS$75),AND('Budget Template'!M$4='Metadata and Error Checks'!$AR$76,'Budget Template'!M$5='Metadata and Error Checks'!$AS$76)),"X","")</f>
        <v/>
      </c>
      <c r="O47" s="109" t="str">
        <f>IF(OR(AND('Budget Template'!N$4='Metadata and Error Checks'!$AR$71,'Budget Template'!N$5='Metadata and Error Checks'!$AS$71),AND('Budget Template'!N$4='Metadata and Error Checks'!$AR$72,'Budget Template'!N$5='Metadata and Error Checks'!$AS$72),AND('Budget Template'!N$4='Metadata and Error Checks'!$AR$73,'Budget Template'!N$5='Metadata and Error Checks'!$AS$73),AND('Budget Template'!N$4='Metadata and Error Checks'!$AR$74,'Budget Template'!N$5='Metadata and Error Checks'!$AS$74),AND('Budget Template'!N$4='Metadata and Error Checks'!$AR$75,'Budget Template'!N$5='Metadata and Error Checks'!$AS$75),AND('Budget Template'!N$4='Metadata and Error Checks'!$AR$76,'Budget Template'!N$5='Metadata and Error Checks'!$AS$76)),"X","")</f>
        <v/>
      </c>
      <c r="P47" s="109" t="str">
        <f>IF(OR(AND('Budget Template'!O$4='Metadata and Error Checks'!$AR$71,'Budget Template'!O$5='Metadata and Error Checks'!$AS$71),AND('Budget Template'!O$4='Metadata and Error Checks'!$AR$72,'Budget Template'!O$5='Metadata and Error Checks'!$AS$72),AND('Budget Template'!O$4='Metadata and Error Checks'!$AR$73,'Budget Template'!O$5='Metadata and Error Checks'!$AS$73),AND('Budget Template'!O$4='Metadata and Error Checks'!$AR$74,'Budget Template'!O$5='Metadata and Error Checks'!$AS$74),AND('Budget Template'!O$4='Metadata and Error Checks'!$AR$75,'Budget Template'!O$5='Metadata and Error Checks'!$AS$75),AND('Budget Template'!O$4='Metadata and Error Checks'!$AR$76,'Budget Template'!O$5='Metadata and Error Checks'!$AS$76)),"X","")</f>
        <v/>
      </c>
      <c r="Q47" s="109" t="str">
        <f>IF(OR(AND('Budget Template'!P$4='Metadata and Error Checks'!$AR$71,'Budget Template'!P$5='Metadata and Error Checks'!$AS$71),AND('Budget Template'!P$4='Metadata and Error Checks'!$AR$72,'Budget Template'!P$5='Metadata and Error Checks'!$AS$72),AND('Budget Template'!P$4='Metadata and Error Checks'!$AR$73,'Budget Template'!P$5='Metadata and Error Checks'!$AS$73),AND('Budget Template'!P$4='Metadata and Error Checks'!$AR$74,'Budget Template'!P$5='Metadata and Error Checks'!$AS$74),AND('Budget Template'!P$4='Metadata and Error Checks'!$AR$75,'Budget Template'!P$5='Metadata and Error Checks'!$AS$75),AND('Budget Template'!P$4='Metadata and Error Checks'!$AR$76,'Budget Template'!P$5='Metadata and Error Checks'!$AS$76)),"X","")</f>
        <v/>
      </c>
      <c r="R47" s="109" t="str">
        <f>IF(OR(AND('Budget Template'!Q$4='Metadata and Error Checks'!$AR$71,'Budget Template'!Q$5='Metadata and Error Checks'!$AS$71),AND('Budget Template'!Q$4='Metadata and Error Checks'!$AR$72,'Budget Template'!Q$5='Metadata and Error Checks'!$AS$72),AND('Budget Template'!Q$4='Metadata and Error Checks'!$AR$73,'Budget Template'!Q$5='Metadata and Error Checks'!$AS$73),AND('Budget Template'!Q$4='Metadata and Error Checks'!$AR$74,'Budget Template'!Q$5='Metadata and Error Checks'!$AS$74),AND('Budget Template'!Q$4='Metadata and Error Checks'!$AR$75,'Budget Template'!Q$5='Metadata and Error Checks'!$AS$75),AND('Budget Template'!Q$4='Metadata and Error Checks'!$AR$76,'Budget Template'!Q$5='Metadata and Error Checks'!$AS$76)),"X","")</f>
        <v/>
      </c>
      <c r="S47" s="109" t="str">
        <f>IF(OR(AND('Budget Template'!R$4='Metadata and Error Checks'!$AR$71,'Budget Template'!R$5='Metadata and Error Checks'!$AS$71),AND('Budget Template'!R$4='Metadata and Error Checks'!$AR$72,'Budget Template'!R$5='Metadata and Error Checks'!$AS$72),AND('Budget Template'!R$4='Metadata and Error Checks'!$AR$73,'Budget Template'!R$5='Metadata and Error Checks'!$AS$73),AND('Budget Template'!R$4='Metadata and Error Checks'!$AR$74,'Budget Template'!R$5='Metadata and Error Checks'!$AS$74),AND('Budget Template'!R$4='Metadata and Error Checks'!$AR$75,'Budget Template'!R$5='Metadata and Error Checks'!$AS$75),AND('Budget Template'!R$4='Metadata and Error Checks'!$AR$76,'Budget Template'!R$5='Metadata and Error Checks'!$AS$76)),"X","")</f>
        <v/>
      </c>
      <c r="T47" s="109" t="str">
        <f>IF(OR(AND('Budget Template'!S$4='Metadata and Error Checks'!$AR$71,'Budget Template'!S$5='Metadata and Error Checks'!$AS$71),AND('Budget Template'!S$4='Metadata and Error Checks'!$AR$72,'Budget Template'!S$5='Metadata and Error Checks'!$AS$72),AND('Budget Template'!S$4='Metadata and Error Checks'!$AR$73,'Budget Template'!S$5='Metadata and Error Checks'!$AS$73),AND('Budget Template'!S$4='Metadata and Error Checks'!$AR$74,'Budget Template'!S$5='Metadata and Error Checks'!$AS$74),AND('Budget Template'!S$4='Metadata and Error Checks'!$AR$75,'Budget Template'!S$5='Metadata and Error Checks'!$AS$75),AND('Budget Template'!S$4='Metadata and Error Checks'!$AR$76,'Budget Template'!S$5='Metadata and Error Checks'!$AS$76)),"X","")</f>
        <v/>
      </c>
      <c r="U47" s="109" t="str">
        <f>IF(OR(AND('Budget Template'!T$4='Metadata and Error Checks'!$AR$71,'Budget Template'!T$5='Metadata and Error Checks'!$AS$71),AND('Budget Template'!T$4='Metadata and Error Checks'!$AR$72,'Budget Template'!T$5='Metadata and Error Checks'!$AS$72),AND('Budget Template'!T$4='Metadata and Error Checks'!$AR$73,'Budget Template'!T$5='Metadata and Error Checks'!$AS$73),AND('Budget Template'!T$4='Metadata and Error Checks'!$AR$74,'Budget Template'!T$5='Metadata and Error Checks'!$AS$74),AND('Budget Template'!T$4='Metadata and Error Checks'!$AR$75,'Budget Template'!T$5='Metadata and Error Checks'!$AS$75),AND('Budget Template'!T$4='Metadata and Error Checks'!$AR$76,'Budget Template'!T$5='Metadata and Error Checks'!$AS$76)),"X","")</f>
        <v/>
      </c>
      <c r="V47" s="109" t="str">
        <f>IF(OR(AND('Budget Template'!U$4='Metadata and Error Checks'!$AR$71,'Budget Template'!U$5='Metadata and Error Checks'!$AS$71),AND('Budget Template'!U$4='Metadata and Error Checks'!$AR$72,'Budget Template'!U$5='Metadata and Error Checks'!$AS$72),AND('Budget Template'!U$4='Metadata and Error Checks'!$AR$73,'Budget Template'!U$5='Metadata and Error Checks'!$AS$73),AND('Budget Template'!U$4='Metadata and Error Checks'!$AR$74,'Budget Template'!U$5='Metadata and Error Checks'!$AS$74),AND('Budget Template'!U$4='Metadata and Error Checks'!$AR$75,'Budget Template'!U$5='Metadata and Error Checks'!$AS$75),AND('Budget Template'!U$4='Metadata and Error Checks'!$AR$76,'Budget Template'!U$5='Metadata and Error Checks'!$AS$76)),"X","")</f>
        <v/>
      </c>
      <c r="W47" s="109" t="str">
        <f>IF(OR(AND('Budget Template'!V$4='Metadata and Error Checks'!$AR$71,'Budget Template'!V$5='Metadata and Error Checks'!$AS$71),AND('Budget Template'!V$4='Metadata and Error Checks'!$AR$72,'Budget Template'!V$5='Metadata and Error Checks'!$AS$72),AND('Budget Template'!V$4='Metadata and Error Checks'!$AR$73,'Budget Template'!V$5='Metadata and Error Checks'!$AS$73),AND('Budget Template'!V$4='Metadata and Error Checks'!$AR$74,'Budget Template'!V$5='Metadata and Error Checks'!$AS$74),AND('Budget Template'!V$4='Metadata and Error Checks'!$AR$75,'Budget Template'!V$5='Metadata and Error Checks'!$AS$75),AND('Budget Template'!V$4='Metadata and Error Checks'!$AR$76,'Budget Template'!V$5='Metadata and Error Checks'!$AS$76)),"X","")</f>
        <v/>
      </c>
      <c r="X47" s="109" t="str">
        <f>IF(OR(AND('Budget Template'!W$4='Metadata and Error Checks'!$AR$71,'Budget Template'!W$5='Metadata and Error Checks'!$AS$71),AND('Budget Template'!W$4='Metadata and Error Checks'!$AR$72,'Budget Template'!W$5='Metadata and Error Checks'!$AS$72),AND('Budget Template'!W$4='Metadata and Error Checks'!$AR$73,'Budget Template'!W$5='Metadata and Error Checks'!$AS$73),AND('Budget Template'!W$4='Metadata and Error Checks'!$AR$74,'Budget Template'!W$5='Metadata and Error Checks'!$AS$74),AND('Budget Template'!W$4='Metadata and Error Checks'!$AR$75,'Budget Template'!W$5='Metadata and Error Checks'!$AS$75),AND('Budget Template'!W$4='Metadata and Error Checks'!$AR$76,'Budget Template'!W$5='Metadata and Error Checks'!$AS$76)),"X","")</f>
        <v/>
      </c>
      <c r="Y47" s="109" t="str">
        <f>IF(OR(AND('Budget Template'!X$4='Metadata and Error Checks'!$AR$71,'Budget Template'!X$5='Metadata and Error Checks'!$AS$71),AND('Budget Template'!X$4='Metadata and Error Checks'!$AR$72,'Budget Template'!X$5='Metadata and Error Checks'!$AS$72),AND('Budget Template'!X$4='Metadata and Error Checks'!$AR$73,'Budget Template'!X$5='Metadata and Error Checks'!$AS$73),AND('Budget Template'!X$4='Metadata and Error Checks'!$AR$74,'Budget Template'!X$5='Metadata and Error Checks'!$AS$74),AND('Budget Template'!X$4='Metadata and Error Checks'!$AR$75,'Budget Template'!X$5='Metadata and Error Checks'!$AS$75),AND('Budget Template'!X$4='Metadata and Error Checks'!$AR$76,'Budget Template'!X$5='Metadata and Error Checks'!$AS$76)),"X","")</f>
        <v/>
      </c>
      <c r="Z47" s="109" t="str">
        <f>IF(OR(AND('Budget Template'!Y$4='Metadata and Error Checks'!$AR$71,'Budget Template'!Y$5='Metadata and Error Checks'!$AS$71),AND('Budget Template'!Y$4='Metadata and Error Checks'!$AR$72,'Budget Template'!Y$5='Metadata and Error Checks'!$AS$72),AND('Budget Template'!Y$4='Metadata and Error Checks'!$AR$73,'Budget Template'!Y$5='Metadata and Error Checks'!$AS$73),AND('Budget Template'!Y$4='Metadata and Error Checks'!$AR$74,'Budget Template'!Y$5='Metadata and Error Checks'!$AS$74),AND('Budget Template'!Y$4='Metadata and Error Checks'!$AR$75,'Budget Template'!Y$5='Metadata and Error Checks'!$AS$75),AND('Budget Template'!Y$4='Metadata and Error Checks'!$AR$76,'Budget Template'!Y$5='Metadata and Error Checks'!$AS$76)),"X","")</f>
        <v/>
      </c>
      <c r="AA47" s="109" t="str">
        <f>IF(OR(AND('Budget Template'!Z$4='Metadata and Error Checks'!$AR$71,'Budget Template'!Z$5='Metadata and Error Checks'!$AS$71),AND('Budget Template'!Z$4='Metadata and Error Checks'!$AR$72,'Budget Template'!Z$5='Metadata and Error Checks'!$AS$72),AND('Budget Template'!Z$4='Metadata and Error Checks'!$AR$73,'Budget Template'!Z$5='Metadata and Error Checks'!$AS$73),AND('Budget Template'!Z$4='Metadata and Error Checks'!$AR$74,'Budget Template'!Z$5='Metadata and Error Checks'!$AS$74),AND('Budget Template'!Z$4='Metadata and Error Checks'!$AR$75,'Budget Template'!Z$5='Metadata and Error Checks'!$AS$75),AND('Budget Template'!Z$4='Metadata and Error Checks'!$AR$76,'Budget Template'!Z$5='Metadata and Error Checks'!$AS$76)),"X","")</f>
        <v/>
      </c>
      <c r="AB47" s="109" t="str">
        <f>IF(OR(AND('Budget Template'!AA$4='Metadata and Error Checks'!$AR$71,'Budget Template'!AA$5='Metadata and Error Checks'!$AS$71),AND('Budget Template'!AA$4='Metadata and Error Checks'!$AR$72,'Budget Template'!AA$5='Metadata and Error Checks'!$AS$72),AND('Budget Template'!AA$4='Metadata and Error Checks'!$AR$73,'Budget Template'!AA$5='Metadata and Error Checks'!$AS$73),AND('Budget Template'!AA$4='Metadata and Error Checks'!$AR$74,'Budget Template'!AA$5='Metadata and Error Checks'!$AS$74),AND('Budget Template'!AA$4='Metadata and Error Checks'!$AR$75,'Budget Template'!AA$5='Metadata and Error Checks'!$AS$75),AND('Budget Template'!AA$4='Metadata and Error Checks'!$AR$76,'Budget Template'!AA$5='Metadata and Error Checks'!$AS$76)),"X","")</f>
        <v/>
      </c>
      <c r="AC47" s="109" t="str">
        <f>IF(OR(AND('Budget Template'!AB$4='Metadata and Error Checks'!$AR$71,'Budget Template'!AB$5='Metadata and Error Checks'!$AS$71),AND('Budget Template'!AB$4='Metadata and Error Checks'!$AR$72,'Budget Template'!AB$5='Metadata and Error Checks'!$AS$72),AND('Budget Template'!AB$4='Metadata and Error Checks'!$AR$73,'Budget Template'!AB$5='Metadata and Error Checks'!$AS$73),AND('Budget Template'!AB$4='Metadata and Error Checks'!$AR$74,'Budget Template'!AB$5='Metadata and Error Checks'!$AS$74),AND('Budget Template'!AB$4='Metadata and Error Checks'!$AR$75,'Budget Template'!AB$5='Metadata and Error Checks'!$AS$75),AND('Budget Template'!AB$4='Metadata and Error Checks'!$AR$76,'Budget Template'!AB$5='Metadata and Error Checks'!$AS$76)),"X","")</f>
        <v/>
      </c>
      <c r="AD47" s="109" t="str">
        <f>IF(OR(AND('Budget Template'!AC$4='Metadata and Error Checks'!$AR$71,'Budget Template'!AC$5='Metadata and Error Checks'!$AS$71),AND('Budget Template'!AC$4='Metadata and Error Checks'!$AR$72,'Budget Template'!AC$5='Metadata and Error Checks'!$AS$72),AND('Budget Template'!AC$4='Metadata and Error Checks'!$AR$73,'Budget Template'!AC$5='Metadata and Error Checks'!$AS$73),AND('Budget Template'!AC$4='Metadata and Error Checks'!$AR$74,'Budget Template'!AC$5='Metadata and Error Checks'!$AS$74),AND('Budget Template'!AC$4='Metadata and Error Checks'!$AR$75,'Budget Template'!AC$5='Metadata and Error Checks'!$AS$75),AND('Budget Template'!AC$4='Metadata and Error Checks'!$AR$76,'Budget Template'!AC$5='Metadata and Error Checks'!$AS$76)),"X","")</f>
        <v/>
      </c>
      <c r="AE47" s="109" t="str">
        <f>IF(OR(AND('Budget Template'!AD$4='Metadata and Error Checks'!$AR$71,'Budget Template'!AD$5='Metadata and Error Checks'!$AS$71),AND('Budget Template'!AD$4='Metadata and Error Checks'!$AR$72,'Budget Template'!AD$5='Metadata and Error Checks'!$AS$72),AND('Budget Template'!AD$4='Metadata and Error Checks'!$AR$73,'Budget Template'!AD$5='Metadata and Error Checks'!$AS$73),AND('Budget Template'!AD$4='Metadata and Error Checks'!$AR$74,'Budget Template'!AD$5='Metadata and Error Checks'!$AS$74),AND('Budget Template'!AD$4='Metadata and Error Checks'!$AR$75,'Budget Template'!AD$5='Metadata and Error Checks'!$AS$75),AND('Budget Template'!AD$4='Metadata and Error Checks'!$AR$76,'Budget Template'!AD$5='Metadata and Error Checks'!$AS$76)),"X","")</f>
        <v/>
      </c>
      <c r="AF47" s="109" t="str">
        <f>IF(OR(AND('Budget Template'!AE$4='Metadata and Error Checks'!$AR$71,'Budget Template'!AE$5='Metadata and Error Checks'!$AS$71),AND('Budget Template'!AE$4='Metadata and Error Checks'!$AR$72,'Budget Template'!AE$5='Metadata and Error Checks'!$AS$72),AND('Budget Template'!AE$4='Metadata and Error Checks'!$AR$73,'Budget Template'!AE$5='Metadata and Error Checks'!$AS$73),AND('Budget Template'!AE$4='Metadata and Error Checks'!$AR$74,'Budget Template'!AE$5='Metadata and Error Checks'!$AS$74),AND('Budget Template'!AE$4='Metadata and Error Checks'!$AR$75,'Budget Template'!AE$5='Metadata and Error Checks'!$AS$75),AND('Budget Template'!AE$4='Metadata and Error Checks'!$AR$76,'Budget Template'!AE$5='Metadata and Error Checks'!$AS$76)),"X","")</f>
        <v/>
      </c>
      <c r="AG47" s="109" t="str">
        <f>IF(OR(AND('Budget Template'!AF$4='Metadata and Error Checks'!$AR$71,'Budget Template'!AF$5='Metadata and Error Checks'!$AS$71),AND('Budget Template'!AF$4='Metadata and Error Checks'!$AR$72,'Budget Template'!AF$5='Metadata and Error Checks'!$AS$72),AND('Budget Template'!AF$4='Metadata and Error Checks'!$AR$73,'Budget Template'!AF$5='Metadata and Error Checks'!$AS$73),AND('Budget Template'!AF$4='Metadata and Error Checks'!$AR$74,'Budget Template'!AF$5='Metadata and Error Checks'!$AS$74),AND('Budget Template'!AF$4='Metadata and Error Checks'!$AR$75,'Budget Template'!AF$5='Metadata and Error Checks'!$AS$75),AND('Budget Template'!AF$4='Metadata and Error Checks'!$AR$76,'Budget Template'!AF$5='Metadata and Error Checks'!$AS$76)),"X","")</f>
        <v/>
      </c>
      <c r="AH47" s="109" t="str">
        <f>IF(OR(AND('Budget Template'!AG$4='Metadata and Error Checks'!$AR$71,'Budget Template'!AG$5='Metadata and Error Checks'!$AS$71),AND('Budget Template'!AG$4='Metadata and Error Checks'!$AR$72,'Budget Template'!AG$5='Metadata and Error Checks'!$AS$72),AND('Budget Template'!AG$4='Metadata and Error Checks'!$AR$73,'Budget Template'!AG$5='Metadata and Error Checks'!$AS$73),AND('Budget Template'!AG$4='Metadata and Error Checks'!$AR$74,'Budget Template'!AG$5='Metadata and Error Checks'!$AS$74),AND('Budget Template'!AG$4='Metadata and Error Checks'!$AR$75,'Budget Template'!AG$5='Metadata and Error Checks'!$AS$75),AND('Budget Template'!AG$4='Metadata and Error Checks'!$AR$76,'Budget Template'!AG$5='Metadata and Error Checks'!$AS$76)),"X","")</f>
        <v/>
      </c>
      <c r="AI47" s="109" t="str">
        <f>IF(OR(AND('Budget Template'!AH$4='Metadata and Error Checks'!$AR$71,'Budget Template'!AH$5='Metadata and Error Checks'!$AS$71),AND('Budget Template'!AH$4='Metadata and Error Checks'!$AR$72,'Budget Template'!AH$5='Metadata and Error Checks'!$AS$72),AND('Budget Template'!AH$4='Metadata and Error Checks'!$AR$73,'Budget Template'!AH$5='Metadata and Error Checks'!$AS$73),AND('Budget Template'!AH$4='Metadata and Error Checks'!$AR$74,'Budget Template'!AH$5='Metadata and Error Checks'!$AS$74),AND('Budget Template'!AH$4='Metadata and Error Checks'!$AR$75,'Budget Template'!AH$5='Metadata and Error Checks'!$AS$75),AND('Budget Template'!AH$4='Metadata and Error Checks'!$AR$76,'Budget Template'!AH$5='Metadata and Error Checks'!$AS$76)),"X","")</f>
        <v/>
      </c>
      <c r="AJ47" s="109" t="str">
        <f>IF(OR(AND('Budget Template'!AI$4='Metadata and Error Checks'!$AR$71,'Budget Template'!AI$5='Metadata and Error Checks'!$AS$71),AND('Budget Template'!AI$4='Metadata and Error Checks'!$AR$72,'Budget Template'!AI$5='Metadata and Error Checks'!$AS$72),AND('Budget Template'!AI$4='Metadata and Error Checks'!$AR$73,'Budget Template'!AI$5='Metadata and Error Checks'!$AS$73),AND('Budget Template'!AI$4='Metadata and Error Checks'!$AR$74,'Budget Template'!AI$5='Metadata and Error Checks'!$AS$74),AND('Budget Template'!AI$4='Metadata and Error Checks'!$AR$75,'Budget Template'!AI$5='Metadata and Error Checks'!$AS$75),AND('Budget Template'!AI$4='Metadata and Error Checks'!$AR$76,'Budget Template'!AI$5='Metadata and Error Checks'!$AS$76)),"X","")</f>
        <v/>
      </c>
      <c r="AK47" s="109" t="str">
        <f>IF(OR(AND('Budget Template'!AJ$4='Metadata and Error Checks'!$AR$71,'Budget Template'!AJ$5='Metadata and Error Checks'!$AS$71),AND('Budget Template'!AJ$4='Metadata and Error Checks'!$AR$72,'Budget Template'!AJ$5='Metadata and Error Checks'!$AS$72),AND('Budget Template'!AJ$4='Metadata and Error Checks'!$AR$73,'Budget Template'!AJ$5='Metadata and Error Checks'!$AS$73),AND('Budget Template'!AJ$4='Metadata and Error Checks'!$AR$74,'Budget Template'!AJ$5='Metadata and Error Checks'!$AS$74),AND('Budget Template'!AJ$4='Metadata and Error Checks'!$AR$75,'Budget Template'!AJ$5='Metadata and Error Checks'!$AS$75),AND('Budget Template'!AJ$4='Metadata and Error Checks'!$AR$76,'Budget Template'!AJ$5='Metadata and Error Checks'!$AS$76)),"X","")</f>
        <v/>
      </c>
      <c r="AL47" s="109" t="str">
        <f>IF(OR(AND('Budget Template'!AK$4='Metadata and Error Checks'!$AR$71,'Budget Template'!AK$5='Metadata and Error Checks'!$AS$71),AND('Budget Template'!AK$4='Metadata and Error Checks'!$AR$72,'Budget Template'!AK$5='Metadata and Error Checks'!$AS$72),AND('Budget Template'!AK$4='Metadata and Error Checks'!$AR$73,'Budget Template'!AK$5='Metadata and Error Checks'!$AS$73),AND('Budget Template'!AK$4='Metadata and Error Checks'!$AR$74,'Budget Template'!AK$5='Metadata and Error Checks'!$AS$74),AND('Budget Template'!AK$4='Metadata and Error Checks'!$AR$75,'Budget Template'!AK$5='Metadata and Error Checks'!$AS$75),AND('Budget Template'!AK$4='Metadata and Error Checks'!$AR$76,'Budget Template'!AK$5='Metadata and Error Checks'!$AS$76)),"X","")</f>
        <v/>
      </c>
      <c r="AM47" s="109" t="str">
        <f>IF(OR(AND('Budget Template'!AL$4='Metadata and Error Checks'!$AR$71,'Budget Template'!AL$5='Metadata and Error Checks'!$AS$71),AND('Budget Template'!AL$4='Metadata and Error Checks'!$AR$72,'Budget Template'!AL$5='Metadata and Error Checks'!$AS$72),AND('Budget Template'!AL$4='Metadata and Error Checks'!$AR$73,'Budget Template'!AL$5='Metadata and Error Checks'!$AS$73),AND('Budget Template'!AL$4='Metadata and Error Checks'!$AR$74,'Budget Template'!AL$5='Metadata and Error Checks'!$AS$74),AND('Budget Template'!AL$4='Metadata and Error Checks'!$AR$75,'Budget Template'!AL$5='Metadata and Error Checks'!$AS$75),AND('Budget Template'!AL$4='Metadata and Error Checks'!$AR$76,'Budget Template'!AL$5='Metadata and Error Checks'!$AS$76)),"X","")</f>
        <v/>
      </c>
      <c r="AN47" s="109"/>
      <c r="AO47" s="109"/>
      <c r="AR47" s="123" t="str">
        <f>Lists!J4</f>
        <v>C&amp;T: HIV Laboratory Services-SD</v>
      </c>
      <c r="AS47" s="115"/>
      <c r="AT47" s="115"/>
      <c r="AU47" s="115"/>
      <c r="AV47" s="115"/>
      <c r="AW47" s="115"/>
      <c r="AX47" s="115"/>
      <c r="AY47" s="115"/>
      <c r="AZ47" s="115"/>
      <c r="BA47" s="115"/>
      <c r="BB47" s="115"/>
      <c r="BC47" s="115"/>
      <c r="BD47" s="115"/>
      <c r="BE47" s="115"/>
      <c r="BF47" s="115"/>
      <c r="BG47" s="115"/>
      <c r="BH47" s="115"/>
      <c r="BI47" s="115"/>
      <c r="BJ47" s="116"/>
      <c r="BK47" s="113"/>
      <c r="BL47" s="114"/>
    </row>
    <row r="48" spans="2:64" s="110" customFormat="1" ht="15.5" hidden="1">
      <c r="D48" s="110" t="s">
        <v>189</v>
      </c>
      <c r="F48" s="117">
        <f>COUNTIF(F44:F47,"x")</f>
        <v>0</v>
      </c>
      <c r="G48" s="117">
        <f t="shared" ref="G48:U48" si="4">COUNTIF(G44:G47,"x")</f>
        <v>0</v>
      </c>
      <c r="H48" s="117">
        <f t="shared" si="4"/>
        <v>0</v>
      </c>
      <c r="I48" s="117">
        <f t="shared" si="4"/>
        <v>0</v>
      </c>
      <c r="J48" s="117">
        <f t="shared" si="4"/>
        <v>0</v>
      </c>
      <c r="K48" s="117">
        <f t="shared" si="4"/>
        <v>0</v>
      </c>
      <c r="L48" s="117">
        <f t="shared" si="4"/>
        <v>0</v>
      </c>
      <c r="M48" s="117">
        <f t="shared" si="4"/>
        <v>0</v>
      </c>
      <c r="N48" s="117">
        <f t="shared" si="4"/>
        <v>0</v>
      </c>
      <c r="O48" s="117">
        <f t="shared" si="4"/>
        <v>0</v>
      </c>
      <c r="P48" s="117">
        <f t="shared" si="4"/>
        <v>0</v>
      </c>
      <c r="Q48" s="117">
        <f t="shared" si="4"/>
        <v>0</v>
      </c>
      <c r="R48" s="117">
        <f t="shared" si="4"/>
        <v>0</v>
      </c>
      <c r="S48" s="117">
        <f t="shared" si="4"/>
        <v>0</v>
      </c>
      <c r="T48" s="117">
        <f t="shared" si="4"/>
        <v>0</v>
      </c>
      <c r="U48" s="110">
        <f t="shared" si="4"/>
        <v>0</v>
      </c>
      <c r="V48" s="110">
        <f t="shared" ref="V48:X48" si="5">COUNTIF(V44:V47,"x")</f>
        <v>0</v>
      </c>
      <c r="W48" s="110">
        <f t="shared" si="5"/>
        <v>0</v>
      </c>
      <c r="X48" s="110">
        <f t="shared" si="5"/>
        <v>0</v>
      </c>
      <c r="Y48" s="110">
        <f t="shared" ref="Y48:AM48" si="6">COUNTIF(Y44:Y47,"x")</f>
        <v>0</v>
      </c>
      <c r="Z48" s="110">
        <f t="shared" si="6"/>
        <v>0</v>
      </c>
      <c r="AA48" s="110">
        <f t="shared" si="6"/>
        <v>0</v>
      </c>
      <c r="AB48" s="110">
        <f t="shared" si="6"/>
        <v>0</v>
      </c>
      <c r="AC48" s="110">
        <f t="shared" si="6"/>
        <v>0</v>
      </c>
      <c r="AD48" s="110">
        <f t="shared" si="6"/>
        <v>0</v>
      </c>
      <c r="AE48" s="110">
        <f t="shared" si="6"/>
        <v>0</v>
      </c>
      <c r="AF48" s="110">
        <f t="shared" si="6"/>
        <v>0</v>
      </c>
      <c r="AG48" s="110">
        <f t="shared" si="6"/>
        <v>0</v>
      </c>
      <c r="AH48" s="110">
        <f t="shared" si="6"/>
        <v>0</v>
      </c>
      <c r="AI48" s="110">
        <f t="shared" si="6"/>
        <v>0</v>
      </c>
      <c r="AJ48" s="110">
        <f t="shared" si="6"/>
        <v>0</v>
      </c>
      <c r="AK48" s="110">
        <f t="shared" si="6"/>
        <v>0</v>
      </c>
      <c r="AL48" s="110">
        <f t="shared" si="6"/>
        <v>0</v>
      </c>
      <c r="AM48" s="110">
        <f t="shared" si="6"/>
        <v>0</v>
      </c>
      <c r="AR48" s="123" t="str">
        <f>Lists!J5</f>
        <v>C&amp;T: HIV Laboratory Services-NSD</v>
      </c>
      <c r="AS48" s="115"/>
      <c r="AT48" s="115"/>
      <c r="AU48" s="115"/>
      <c r="AV48" s="115"/>
      <c r="AW48" s="115"/>
      <c r="AX48" s="115"/>
      <c r="AY48" s="115"/>
      <c r="AZ48" s="115"/>
      <c r="BA48" s="115"/>
      <c r="BB48" s="115"/>
      <c r="BC48" s="115"/>
      <c r="BD48" s="115"/>
      <c r="BE48" s="115"/>
      <c r="BF48" s="115"/>
      <c r="BG48" s="115"/>
      <c r="BH48" s="115"/>
      <c r="BI48" s="115"/>
      <c r="BJ48" s="116"/>
      <c r="BK48" s="113"/>
      <c r="BL48" s="114"/>
    </row>
    <row r="49" spans="3:64" s="110" customFormat="1" ht="15.5" hidden="1">
      <c r="F49" s="117"/>
      <c r="G49" s="117"/>
      <c r="H49" s="117"/>
      <c r="I49" s="117"/>
      <c r="J49" s="117"/>
      <c r="K49" s="117"/>
      <c r="L49" s="117"/>
      <c r="M49" s="117"/>
      <c r="N49" s="117"/>
      <c r="O49" s="117"/>
      <c r="P49" s="117"/>
      <c r="Q49" s="117"/>
      <c r="R49" s="117"/>
      <c r="S49" s="117"/>
      <c r="T49" s="117"/>
      <c r="AR49" s="123" t="str">
        <f>Lists!J6</f>
        <v>C&amp;T: HIV Drugs-SD</v>
      </c>
      <c r="AS49" s="115"/>
      <c r="AT49" s="115"/>
      <c r="AU49" s="115"/>
      <c r="AV49" s="115"/>
      <c r="AW49" s="115"/>
      <c r="AX49" s="115"/>
      <c r="AY49" s="115"/>
      <c r="AZ49" s="115"/>
      <c r="BA49" s="115"/>
      <c r="BB49" s="115"/>
      <c r="BC49" s="115"/>
      <c r="BD49" s="115"/>
      <c r="BE49" s="115"/>
      <c r="BF49" s="115"/>
      <c r="BG49" s="115"/>
      <c r="BH49" s="115"/>
      <c r="BI49" s="115"/>
      <c r="BJ49" s="116"/>
      <c r="BK49" s="113"/>
      <c r="BL49" s="114"/>
    </row>
    <row r="50" spans="3:64" s="110" customFormat="1" ht="15.5" hidden="1">
      <c r="C50" s="155" t="s">
        <v>541</v>
      </c>
      <c r="D50" s="110" t="s">
        <v>226</v>
      </c>
      <c r="F50" s="154" t="str">
        <f>IF(OR(AND('Budget Template'!E$28&gt;0,'Budget Template'!E4=""),AND('Budget Template'!E5&lt;&gt;"",'Budget Template'!E4="")),"X","")</f>
        <v/>
      </c>
      <c r="G50" s="154" t="str">
        <f>IF(OR(AND('Budget Template'!F$28&gt;0,'Budget Template'!F4=""),AND('Budget Template'!F5&lt;&gt;"",'Budget Template'!F4="")),"X","")</f>
        <v/>
      </c>
      <c r="H50" s="154" t="str">
        <f>IF(OR(AND('Budget Template'!G$28&gt;0,'Budget Template'!G4=""),AND('Budget Template'!G5&lt;&gt;"",'Budget Template'!G4="")),"X","")</f>
        <v/>
      </c>
      <c r="I50" s="154" t="str">
        <f>IF(OR(AND('Budget Template'!H$28&gt;0,'Budget Template'!H4=""),AND('Budget Template'!H5&lt;&gt;"",'Budget Template'!H4="")),"X","")</f>
        <v/>
      </c>
      <c r="J50" s="154" t="str">
        <f>IF(OR(AND('Budget Template'!I$28&gt;0,'Budget Template'!I4=""),AND('Budget Template'!I5&lt;&gt;"",'Budget Template'!I4="")),"X","")</f>
        <v/>
      </c>
      <c r="K50" s="154" t="str">
        <f>IF(OR(AND('Budget Template'!J$28&gt;0,'Budget Template'!J4=""),AND('Budget Template'!J5&lt;&gt;"",'Budget Template'!J4="")),"X","")</f>
        <v/>
      </c>
      <c r="L50" s="154" t="str">
        <f>IF(OR(AND('Budget Template'!K$28&gt;0,'Budget Template'!K4=""),AND('Budget Template'!K5&lt;&gt;"",'Budget Template'!K4="")),"X","")</f>
        <v/>
      </c>
      <c r="M50" s="154" t="str">
        <f>IF(OR(AND('Budget Template'!L$28&gt;0,'Budget Template'!L4=""),AND('Budget Template'!L5&lt;&gt;"",'Budget Template'!L4="")),"X","")</f>
        <v/>
      </c>
      <c r="N50" s="154" t="str">
        <f>IF(OR(AND('Budget Template'!M$28&gt;0,'Budget Template'!M4=""),AND('Budget Template'!M5&lt;&gt;"",'Budget Template'!M4="")),"X","")</f>
        <v/>
      </c>
      <c r="O50" s="154" t="str">
        <f>IF(OR(AND('Budget Template'!N$28&gt;0,'Budget Template'!N4=""),AND('Budget Template'!N5&lt;&gt;"",'Budget Template'!N4="")),"X","")</f>
        <v/>
      </c>
      <c r="P50" s="154" t="str">
        <f>IF(OR(AND('Budget Template'!O$28&gt;0,'Budget Template'!O4=""),AND('Budget Template'!O5&lt;&gt;"",'Budget Template'!O4="")),"X","")</f>
        <v/>
      </c>
      <c r="Q50" s="154" t="str">
        <f>IF(OR(AND('Budget Template'!P$28&gt;0,'Budget Template'!P4=""),AND('Budget Template'!P5&lt;&gt;"",'Budget Template'!P4="")),"X","")</f>
        <v/>
      </c>
      <c r="R50" s="154" t="str">
        <f>IF(OR(AND('Budget Template'!Q$28&gt;0,'Budget Template'!Q4=""),AND('Budget Template'!Q5&lt;&gt;"",'Budget Template'!Q4="")),"X","")</f>
        <v/>
      </c>
      <c r="S50" s="154" t="str">
        <f>IF(OR(AND('Budget Template'!R$28&gt;0,'Budget Template'!R4=""),AND('Budget Template'!R5&lt;&gt;"",'Budget Template'!R4="")),"X","")</f>
        <v/>
      </c>
      <c r="T50" s="154" t="str">
        <f>IF(OR(AND('Budget Template'!S$28&gt;0,'Budget Template'!S4=""),AND('Budget Template'!S5&lt;&gt;"",'Budget Template'!S4="")),"X","")</f>
        <v/>
      </c>
      <c r="U50" s="154" t="str">
        <f>IF(OR(AND('Budget Template'!T$28&gt;0,'Budget Template'!T4=""),AND('Budget Template'!T5&lt;&gt;"",'Budget Template'!T4="")),"X","")</f>
        <v/>
      </c>
      <c r="V50" s="154" t="str">
        <f>IF(OR(AND('Budget Template'!U$28&gt;0,'Budget Template'!U4=""),AND('Budget Template'!U5&lt;&gt;"",'Budget Template'!U4="")),"X","")</f>
        <v/>
      </c>
      <c r="W50" s="154" t="str">
        <f>IF(OR(AND('Budget Template'!V$28&gt;0,'Budget Template'!V4=""),AND('Budget Template'!V5&lt;&gt;"",'Budget Template'!V4="")),"X","")</f>
        <v/>
      </c>
      <c r="X50" s="154" t="str">
        <f>IF(OR(AND('Budget Template'!W$28&gt;0,'Budget Template'!W4=""),AND('Budget Template'!W5&lt;&gt;"",'Budget Template'!W4="")),"X","")</f>
        <v/>
      </c>
      <c r="Y50" s="154" t="str">
        <f>IF(OR(AND('Budget Template'!X$28&gt;0,'Budget Template'!X4=""),AND('Budget Template'!X5&lt;&gt;"",'Budget Template'!X4="")),"X","")</f>
        <v/>
      </c>
      <c r="Z50" s="154" t="str">
        <f>IF(OR(AND('Budget Template'!Y$28&gt;0,'Budget Template'!Y4=""),AND('Budget Template'!Y5&lt;&gt;"",'Budget Template'!Y4="")),"X","")</f>
        <v/>
      </c>
      <c r="AA50" s="154" t="str">
        <f>IF(OR(AND('Budget Template'!Z$28&gt;0,'Budget Template'!Z4=""),AND('Budget Template'!Z5&lt;&gt;"",'Budget Template'!Z4="")),"X","")</f>
        <v/>
      </c>
      <c r="AB50" s="154" t="str">
        <f>IF(OR(AND('Budget Template'!AA$28&gt;0,'Budget Template'!AA4=""),AND('Budget Template'!AA5&lt;&gt;"",'Budget Template'!AA4="")),"X","")</f>
        <v/>
      </c>
      <c r="AC50" s="154" t="str">
        <f>IF(OR(AND('Budget Template'!AB$28&gt;0,'Budget Template'!AB4=""),AND('Budget Template'!AB5&lt;&gt;"",'Budget Template'!AB4="")),"X","")</f>
        <v/>
      </c>
      <c r="AD50" s="154" t="str">
        <f>IF(OR(AND('Budget Template'!AC$28&gt;0,'Budget Template'!AC4=""),AND('Budget Template'!AC5&lt;&gt;"",'Budget Template'!AC4="")),"X","")</f>
        <v/>
      </c>
      <c r="AE50" s="154" t="str">
        <f>IF(OR(AND('Budget Template'!AD$28&gt;0,'Budget Template'!AD4=""),AND('Budget Template'!AD5&lt;&gt;"",'Budget Template'!AD4="")),"X","")</f>
        <v/>
      </c>
      <c r="AF50" s="154" t="str">
        <f>IF(OR(AND('Budget Template'!AE$28&gt;0,'Budget Template'!AE4=""),AND('Budget Template'!AE5&lt;&gt;"",'Budget Template'!AE4="")),"X","")</f>
        <v/>
      </c>
      <c r="AG50" s="154" t="str">
        <f>IF(OR(AND('Budget Template'!AF$28&gt;0,'Budget Template'!AF4=""),AND('Budget Template'!AF5&lt;&gt;"",'Budget Template'!AF4="")),"X","")</f>
        <v/>
      </c>
      <c r="AH50" s="154" t="str">
        <f>IF(OR(AND('Budget Template'!AG$28&gt;0,'Budget Template'!AG4=""),AND('Budget Template'!AG5&lt;&gt;"",'Budget Template'!AG4="")),"X","")</f>
        <v/>
      </c>
      <c r="AI50" s="154" t="str">
        <f>IF(OR(AND('Budget Template'!AH$28&gt;0,'Budget Template'!AH4=""),AND('Budget Template'!AH5&lt;&gt;"",'Budget Template'!AH4="")),"X","")</f>
        <v/>
      </c>
      <c r="AJ50" s="154" t="str">
        <f>IF(OR(AND('Budget Template'!AI$28&gt;0,'Budget Template'!AI4=""),AND('Budget Template'!AI5&lt;&gt;"",'Budget Template'!AI4="")),"X","")</f>
        <v/>
      </c>
      <c r="AK50" s="154" t="str">
        <f>IF(OR(AND('Budget Template'!AJ$28&gt;0,'Budget Template'!AJ4=""),AND('Budget Template'!AJ5&lt;&gt;"",'Budget Template'!AJ4="")),"X","")</f>
        <v/>
      </c>
      <c r="AL50" s="154" t="str">
        <f>IF(OR(AND('Budget Template'!AK$28&gt;0,'Budget Template'!AK4=""),AND('Budget Template'!AK5&lt;&gt;"",'Budget Template'!AK4="")),"X","")</f>
        <v/>
      </c>
      <c r="AM50" s="154" t="str">
        <f>IF(OR(AND('Budget Template'!AL$28&gt;0,'Budget Template'!AL4=""),AND('Budget Template'!AL5&lt;&gt;"",'Budget Template'!AL4="")),"X","")</f>
        <v/>
      </c>
      <c r="AN50" s="117"/>
      <c r="AO50" s="117"/>
      <c r="AR50" s="123" t="str">
        <f>Lists!J7</f>
        <v>C&amp;T: HIV Drugs-NSD</v>
      </c>
      <c r="AS50" s="115"/>
      <c r="AT50" s="115"/>
      <c r="AU50" s="115"/>
      <c r="AV50" s="115"/>
      <c r="AW50" s="115"/>
      <c r="AX50" s="115"/>
      <c r="AY50" s="115"/>
      <c r="AZ50" s="115"/>
      <c r="BA50" s="115"/>
      <c r="BB50" s="115"/>
      <c r="BC50" s="115"/>
      <c r="BD50" s="115"/>
      <c r="BE50" s="115"/>
      <c r="BF50" s="115"/>
      <c r="BG50" s="115"/>
      <c r="BH50" s="115"/>
      <c r="BI50" s="115"/>
      <c r="BJ50" s="116"/>
      <c r="BK50" s="113"/>
      <c r="BL50" s="114"/>
    </row>
    <row r="51" spans="3:64" s="110" customFormat="1" ht="15.5" hidden="1">
      <c r="D51" s="110" t="s">
        <v>227</v>
      </c>
      <c r="F51" s="154" t="str">
        <f>IF(OR(AND('Budget Template'!E$28&gt;0,'Budget Template'!E5=""),AND('Budget Template'!E$4&lt;&gt;0,'Budget Template'!E5="")), "X","")</f>
        <v/>
      </c>
      <c r="G51" s="154" t="str">
        <f>IF(OR(AND('Budget Template'!F$28&gt;0,'Budget Template'!F5=""),AND('Budget Template'!F$4&lt;&gt;0,'Budget Template'!F5="")), "X","")</f>
        <v/>
      </c>
      <c r="H51" s="154" t="str">
        <f>IF(OR(AND('Budget Template'!G$28&gt;0,'Budget Template'!G5=""),AND('Budget Template'!G$4&lt;&gt;0,'Budget Template'!G5="")), "X","")</f>
        <v/>
      </c>
      <c r="I51" s="154" t="str">
        <f>IF(OR(AND('Budget Template'!H$28&gt;0,'Budget Template'!H5=""),AND('Budget Template'!H$4&lt;&gt;0,'Budget Template'!H5="")), "X","")</f>
        <v/>
      </c>
      <c r="J51" s="154" t="str">
        <f>IF(OR(AND('Budget Template'!I$28&gt;0,'Budget Template'!I5=""),AND('Budget Template'!I$4&lt;&gt;0,'Budget Template'!I5="")), "X","")</f>
        <v/>
      </c>
      <c r="K51" s="154" t="str">
        <f>IF(OR(AND('Budget Template'!J$28&gt;0,'Budget Template'!J5=""),AND('Budget Template'!J$4&lt;&gt;0,'Budget Template'!J5="")), "X","")</f>
        <v/>
      </c>
      <c r="L51" s="154" t="str">
        <f>IF(OR(AND('Budget Template'!K$28&gt;0,'Budget Template'!K5=""),AND('Budget Template'!K$4&lt;&gt;0,'Budget Template'!K5="")), "X","")</f>
        <v/>
      </c>
      <c r="M51" s="154" t="str">
        <f>IF(OR(AND('Budget Template'!L$28&gt;0,'Budget Template'!L5=""),AND('Budget Template'!L$4&lt;&gt;0,'Budget Template'!L5="")), "X","")</f>
        <v/>
      </c>
      <c r="N51" s="154" t="str">
        <f>IF(OR(AND('Budget Template'!M$28&gt;0,'Budget Template'!M5=""),AND('Budget Template'!M$4&lt;&gt;0,'Budget Template'!M5="")), "X","")</f>
        <v/>
      </c>
      <c r="O51" s="154" t="str">
        <f>IF(OR(AND('Budget Template'!N$28&gt;0,'Budget Template'!N5=""),AND('Budget Template'!N$4&lt;&gt;0,'Budget Template'!N5="")), "X","")</f>
        <v/>
      </c>
      <c r="P51" s="154" t="str">
        <f>IF(OR(AND('Budget Template'!O$28&gt;0,'Budget Template'!O5=""),AND('Budget Template'!O$4&lt;&gt;0,'Budget Template'!O5="")), "X","")</f>
        <v/>
      </c>
      <c r="Q51" s="154" t="str">
        <f>IF(OR(AND('Budget Template'!P$28&gt;0,'Budget Template'!P5=""),AND('Budget Template'!P$4&lt;&gt;0,'Budget Template'!P5="")), "X","")</f>
        <v/>
      </c>
      <c r="R51" s="154" t="str">
        <f>IF(OR(AND('Budget Template'!Q$28&gt;0,'Budget Template'!Q5=""),AND('Budget Template'!Q$4&lt;&gt;0,'Budget Template'!Q5="")), "X","")</f>
        <v/>
      </c>
      <c r="S51" s="154" t="str">
        <f>IF(OR(AND('Budget Template'!R$28&gt;0,'Budget Template'!R5=""),AND('Budget Template'!R$4&lt;&gt;0,'Budget Template'!R5="")), "X","")</f>
        <v/>
      </c>
      <c r="T51" s="154" t="str">
        <f>IF(OR(AND('Budget Template'!S$28&gt;0,'Budget Template'!S5=""),AND('Budget Template'!S$4&lt;&gt;0,'Budget Template'!S5="")), "X","")</f>
        <v/>
      </c>
      <c r="U51" s="154" t="str">
        <f>IF(OR(AND('Budget Template'!T$28&gt;0,'Budget Template'!T5=""),AND('Budget Template'!T$4&lt;&gt;0,'Budget Template'!T5="")), "X","")</f>
        <v/>
      </c>
      <c r="V51" s="154" t="str">
        <f>IF(OR(AND('Budget Template'!U$28&gt;0,'Budget Template'!U5=""),AND('Budget Template'!U$4&lt;&gt;0,'Budget Template'!U5="")), "X","")</f>
        <v/>
      </c>
      <c r="W51" s="154" t="str">
        <f>IF(OR(AND('Budget Template'!V$28&gt;0,'Budget Template'!V5=""),AND('Budget Template'!V$4&lt;&gt;0,'Budget Template'!V5="")), "X","")</f>
        <v/>
      </c>
      <c r="X51" s="154" t="str">
        <f>IF(OR(AND('Budget Template'!W$28&gt;0,'Budget Template'!W5=""),AND('Budget Template'!W$4&lt;&gt;0,'Budget Template'!W5="")), "X","")</f>
        <v/>
      </c>
      <c r="Y51" s="154" t="str">
        <f>IF(OR(AND('Budget Template'!X$28&gt;0,'Budget Template'!X5=""),AND('Budget Template'!X$4&lt;&gt;0,'Budget Template'!X5="")), "X","")</f>
        <v/>
      </c>
      <c r="Z51" s="154" t="str">
        <f>IF(OR(AND('Budget Template'!Y$28&gt;0,'Budget Template'!Y5=""),AND('Budget Template'!Y$4&lt;&gt;0,'Budget Template'!Y5="")), "X","")</f>
        <v/>
      </c>
      <c r="AA51" s="154" t="str">
        <f>IF(OR(AND('Budget Template'!Z$28&gt;0,'Budget Template'!Z5=""),AND('Budget Template'!Z$4&lt;&gt;0,'Budget Template'!Z5="")), "X","")</f>
        <v/>
      </c>
      <c r="AB51" s="154" t="str">
        <f>IF(OR(AND('Budget Template'!AA$28&gt;0,'Budget Template'!AA5=""),AND('Budget Template'!AA$4&lt;&gt;0,'Budget Template'!AA5="")), "X","")</f>
        <v/>
      </c>
      <c r="AC51" s="154" t="str">
        <f>IF(OR(AND('Budget Template'!AB$28&gt;0,'Budget Template'!AB5=""),AND('Budget Template'!AB$4&lt;&gt;0,'Budget Template'!AB5="")), "X","")</f>
        <v/>
      </c>
      <c r="AD51" s="154" t="str">
        <f>IF(OR(AND('Budget Template'!AC$28&gt;0,'Budget Template'!AC5=""),AND('Budget Template'!AC$4&lt;&gt;0,'Budget Template'!AC5="")), "X","")</f>
        <v/>
      </c>
      <c r="AE51" s="154" t="str">
        <f>IF(OR(AND('Budget Template'!AD$28&gt;0,'Budget Template'!AD5=""),AND('Budget Template'!AD$4&lt;&gt;0,'Budget Template'!AD5="")), "X","")</f>
        <v/>
      </c>
      <c r="AF51" s="154" t="str">
        <f>IF(OR(AND('Budget Template'!AE$28&gt;0,'Budget Template'!AE5=""),AND('Budget Template'!AE$4&lt;&gt;0,'Budget Template'!AE5="")), "X","")</f>
        <v/>
      </c>
      <c r="AG51" s="154" t="str">
        <f>IF(OR(AND('Budget Template'!AF$28&gt;0,'Budget Template'!AF5=""),AND('Budget Template'!AF$4&lt;&gt;0,'Budget Template'!AF5="")), "X","")</f>
        <v/>
      </c>
      <c r="AH51" s="154" t="str">
        <f>IF(OR(AND('Budget Template'!AG$28&gt;0,'Budget Template'!AG5=""),AND('Budget Template'!AG$4&lt;&gt;0,'Budget Template'!AG5="")), "X","")</f>
        <v/>
      </c>
      <c r="AI51" s="154" t="str">
        <f>IF(OR(AND('Budget Template'!AH$28&gt;0,'Budget Template'!AH5=""),AND('Budget Template'!AH$4&lt;&gt;0,'Budget Template'!AH5="")), "X","")</f>
        <v/>
      </c>
      <c r="AJ51" s="154" t="str">
        <f>IF(OR(AND('Budget Template'!AI$28&gt;0,'Budget Template'!AI5=""),AND('Budget Template'!AI$4&lt;&gt;0,'Budget Template'!AI5="")), "X","")</f>
        <v/>
      </c>
      <c r="AK51" s="154" t="str">
        <f>IF(OR(AND('Budget Template'!AJ$28&gt;0,'Budget Template'!AJ5=""),AND('Budget Template'!AJ$4&lt;&gt;0,'Budget Template'!AJ5="")), "X","")</f>
        <v/>
      </c>
      <c r="AL51" s="154" t="str">
        <f>IF(OR(AND('Budget Template'!AK$28&gt;0,'Budget Template'!AK5=""),AND('Budget Template'!AK$4&lt;&gt;0,'Budget Template'!AK5="")), "X","")</f>
        <v/>
      </c>
      <c r="AM51" s="154" t="str">
        <f>IF(OR(AND('Budget Template'!AL$28&gt;0,'Budget Template'!AL5=""),AND('Budget Template'!AL$4&lt;&gt;0,'Budget Template'!AL5="")), "X","")</f>
        <v/>
      </c>
      <c r="AN51" s="117"/>
      <c r="AO51" s="117"/>
      <c r="AR51" s="123" t="str">
        <f>Lists!J8</f>
        <v>C&amp;T: Not Disaggregated-SD</v>
      </c>
      <c r="AS51" s="115"/>
      <c r="AT51" s="115"/>
      <c r="AU51" s="115"/>
      <c r="AV51" s="115"/>
      <c r="AW51" s="115"/>
      <c r="AX51" s="115"/>
      <c r="AY51" s="115"/>
      <c r="AZ51" s="115"/>
      <c r="BA51" s="115"/>
      <c r="BB51" s="115"/>
      <c r="BC51" s="115"/>
      <c r="BD51" s="115"/>
      <c r="BE51" s="115"/>
      <c r="BF51" s="115"/>
      <c r="BG51" s="115"/>
      <c r="BH51" s="115"/>
      <c r="BI51" s="115"/>
      <c r="BJ51" s="116"/>
      <c r="BK51" s="113"/>
      <c r="BL51" s="114"/>
    </row>
    <row r="52" spans="3:64" s="110" customFormat="1" ht="15.5" hidden="1">
      <c r="AR52" s="123" t="str">
        <f>Lists!J9</f>
        <v>C&amp;T: Not Disaggregated-NSD</v>
      </c>
      <c r="AS52" s="115"/>
      <c r="AT52" s="115"/>
      <c r="AU52" s="115"/>
      <c r="AV52" s="115"/>
      <c r="AW52" s="115"/>
      <c r="AX52" s="115"/>
      <c r="AY52" s="115"/>
      <c r="AZ52" s="115"/>
      <c r="BA52" s="115"/>
      <c r="BB52" s="115"/>
      <c r="BC52" s="115"/>
      <c r="BD52" s="115"/>
      <c r="BE52" s="115"/>
      <c r="BF52" s="115"/>
      <c r="BG52" s="115"/>
      <c r="BH52" s="115"/>
      <c r="BI52" s="115"/>
      <c r="BJ52" s="116"/>
      <c r="BK52" s="113"/>
      <c r="BL52" s="114"/>
    </row>
    <row r="53" spans="3:64" s="110" customFormat="1" ht="15.5" hidden="1">
      <c r="AR53" s="123" t="str">
        <f>Lists!J10</f>
        <v>HTS: Facility-based testing-SD</v>
      </c>
      <c r="AS53" s="115"/>
      <c r="AT53" s="115"/>
      <c r="AU53" s="115"/>
      <c r="AV53" s="115"/>
      <c r="AW53" s="115"/>
      <c r="AX53" s="115"/>
      <c r="AY53" s="115"/>
      <c r="AZ53" s="115"/>
      <c r="BA53" s="115"/>
      <c r="BB53" s="115"/>
      <c r="BC53" s="115"/>
      <c r="BD53" s="115"/>
      <c r="BE53" s="115"/>
      <c r="BF53" s="115"/>
      <c r="BG53" s="115"/>
      <c r="BH53" s="115"/>
      <c r="BI53" s="115"/>
      <c r="BJ53" s="116"/>
      <c r="BK53" s="113"/>
      <c r="BL53" s="114"/>
    </row>
    <row r="54" spans="3:64" s="110" customFormat="1" ht="15.5" hidden="1">
      <c r="AR54" s="123" t="str">
        <f>Lists!J11</f>
        <v>HTS: Facility-based testing-NSD</v>
      </c>
      <c r="AS54" s="115"/>
      <c r="AT54" s="115"/>
      <c r="AU54" s="115"/>
      <c r="AV54" s="115"/>
      <c r="AW54" s="115"/>
      <c r="AX54" s="115"/>
      <c r="AY54" s="115"/>
      <c r="AZ54" s="115"/>
      <c r="BA54" s="115"/>
      <c r="BB54" s="115"/>
      <c r="BC54" s="115"/>
      <c r="BD54" s="115"/>
      <c r="BE54" s="115"/>
      <c r="BF54" s="115"/>
      <c r="BG54" s="115"/>
      <c r="BH54" s="115"/>
      <c r="BI54" s="115"/>
      <c r="BJ54" s="116"/>
      <c r="BK54" s="113"/>
      <c r="BL54" s="114"/>
    </row>
    <row r="55" spans="3:64" s="110" customFormat="1" ht="15.5" hidden="1">
      <c r="AR55" s="123" t="str">
        <f>Lists!J12</f>
        <v>HTS: Community-based testing-SD</v>
      </c>
      <c r="AS55" s="115"/>
      <c r="AT55" s="115"/>
      <c r="AU55" s="115"/>
      <c r="AV55" s="115"/>
      <c r="AW55" s="115"/>
      <c r="AX55" s="115"/>
      <c r="AY55" s="115"/>
      <c r="AZ55" s="115"/>
      <c r="BA55" s="115"/>
      <c r="BB55" s="115"/>
      <c r="BC55" s="115"/>
      <c r="BD55" s="115"/>
      <c r="BE55" s="115"/>
      <c r="BF55" s="115"/>
      <c r="BG55" s="115"/>
      <c r="BH55" s="115"/>
      <c r="BI55" s="115"/>
      <c r="BJ55" s="116"/>
      <c r="BK55" s="113"/>
      <c r="BL55" s="114"/>
    </row>
    <row r="56" spans="3:64" s="110" customFormat="1" ht="20" hidden="1" customHeight="1">
      <c r="AR56" s="123" t="str">
        <f>Lists!J13</f>
        <v>HTS: Community-based testing-NSD</v>
      </c>
      <c r="AS56" s="115"/>
      <c r="AT56" s="115"/>
      <c r="AU56" s="115"/>
      <c r="AV56" s="115"/>
      <c r="AW56" s="115"/>
      <c r="AX56" s="115"/>
      <c r="AY56" s="115"/>
      <c r="AZ56" s="115"/>
      <c r="BA56" s="115"/>
      <c r="BB56" s="115"/>
      <c r="BC56" s="115"/>
      <c r="BD56" s="115"/>
      <c r="BE56" s="115"/>
      <c r="BF56" s="115"/>
      <c r="BG56" s="115"/>
      <c r="BH56" s="115"/>
      <c r="BI56" s="115"/>
      <c r="BJ56" s="116"/>
      <c r="BK56" s="113"/>
      <c r="BL56" s="114"/>
    </row>
    <row r="57" spans="3:64" s="110" customFormat="1" ht="20" hidden="1" customHeight="1">
      <c r="AR57" s="123" t="str">
        <f>Lists!J14</f>
        <v>HTS: Not Disaggregated-SD</v>
      </c>
      <c r="AS57" s="115"/>
      <c r="AT57" s="115"/>
      <c r="AU57" s="115"/>
      <c r="AV57" s="115"/>
      <c r="AW57" s="115"/>
      <c r="AX57" s="115"/>
      <c r="AY57" s="115"/>
      <c r="AZ57" s="115"/>
      <c r="BA57" s="115"/>
      <c r="BB57" s="115"/>
      <c r="BC57" s="115"/>
      <c r="BD57" s="115"/>
      <c r="BE57" s="115"/>
      <c r="BF57" s="115"/>
      <c r="BG57" s="115"/>
      <c r="BH57" s="115"/>
      <c r="BI57" s="115"/>
      <c r="BJ57" s="116"/>
      <c r="BK57" s="113"/>
      <c r="BL57" s="114"/>
    </row>
    <row r="58" spans="3:64" s="110" customFormat="1" ht="20" hidden="1" customHeight="1">
      <c r="AR58" s="123" t="str">
        <f>Lists!J15</f>
        <v>HTS: Not Disaggregated-NSD</v>
      </c>
      <c r="AS58" s="115"/>
      <c r="AT58" s="115"/>
      <c r="AU58" s="115"/>
      <c r="AV58" s="115"/>
      <c r="AW58" s="115"/>
      <c r="AX58" s="115"/>
      <c r="AY58" s="115"/>
      <c r="AZ58" s="115"/>
      <c r="BA58" s="115"/>
      <c r="BB58" s="115"/>
      <c r="BC58" s="115"/>
      <c r="BD58" s="115"/>
      <c r="BE58" s="115"/>
      <c r="BF58" s="115"/>
      <c r="BG58" s="115"/>
      <c r="BH58" s="115"/>
      <c r="BI58" s="115"/>
      <c r="BJ58" s="116"/>
      <c r="BK58" s="113"/>
      <c r="BL58" s="114"/>
    </row>
    <row r="59" spans="3:64" s="110" customFormat="1" ht="20" hidden="1" customHeight="1">
      <c r="AR59" s="123" t="str">
        <f>Lists!J16</f>
        <v>PREV: Comm. mobilization, behavior &amp; norms change-SD</v>
      </c>
      <c r="AS59" s="115"/>
      <c r="AT59" s="115"/>
      <c r="AU59" s="115"/>
      <c r="AV59" s="115"/>
      <c r="AW59" s="115"/>
      <c r="AX59" s="115"/>
      <c r="AY59" s="115"/>
      <c r="AZ59" s="115"/>
      <c r="BA59" s="115"/>
      <c r="BB59" s="115"/>
      <c r="BC59" s="115"/>
      <c r="BD59" s="115"/>
      <c r="BE59" s="115"/>
      <c r="BF59" s="115"/>
      <c r="BG59" s="115"/>
      <c r="BH59" s="115"/>
      <c r="BI59" s="115"/>
      <c r="BJ59" s="116"/>
      <c r="BK59" s="113"/>
      <c r="BL59" s="114"/>
    </row>
    <row r="60" spans="3:64" s="110" customFormat="1" ht="20" hidden="1" customHeight="1">
      <c r="AR60" s="123" t="str">
        <f>Lists!J17</f>
        <v>PREV: Comm. mobilization, behavior &amp; norms change-NSD</v>
      </c>
      <c r="AS60" s="115"/>
      <c r="AT60" s="115"/>
      <c r="AU60" s="115"/>
      <c r="AV60" s="115"/>
      <c r="AW60" s="115"/>
      <c r="AX60" s="115"/>
      <c r="AY60" s="115"/>
      <c r="AZ60" s="115"/>
      <c r="BA60" s="115"/>
      <c r="BB60" s="115"/>
      <c r="BC60" s="115"/>
      <c r="BD60" s="115"/>
      <c r="BE60" s="115"/>
      <c r="BF60" s="115"/>
      <c r="BG60" s="115"/>
      <c r="BH60" s="115"/>
      <c r="BI60" s="115"/>
      <c r="BJ60" s="116"/>
      <c r="BK60" s="113"/>
      <c r="BL60" s="114"/>
    </row>
    <row r="61" spans="3:64" s="110" customFormat="1" ht="20" hidden="1" customHeight="1">
      <c r="AR61" s="123" t="str">
        <f>Lists!J18</f>
        <v>PREV: VMMC-SD</v>
      </c>
      <c r="AS61" s="115" t="str">
        <f>Lists!$G$57</f>
        <v>Non-Targeted Pop: Adults</v>
      </c>
      <c r="AT61" s="118" t="str">
        <f>Lists!$G$58</f>
        <v>Non-Targeted Pop: Young people &amp; adolescents</v>
      </c>
      <c r="AU61" s="115" t="str">
        <f>Lists!$G$59</f>
        <v>Non-Targeted Pop: Children</v>
      </c>
      <c r="AV61" s="115" t="str">
        <f>Lists!$G$60</f>
        <v>Non-Targeted Pop: Not disaggregated</v>
      </c>
      <c r="AW61" s="115" t="str">
        <f>Lists!$G$61</f>
        <v>Females: Adult women</v>
      </c>
      <c r="AX61" s="115" t="str">
        <f>Lists!$G$62</f>
        <v>Females: Young women &amp; adolescent females</v>
      </c>
      <c r="AY61" s="115" t="str">
        <f>Lists!$G$63</f>
        <v>Females: Girls</v>
      </c>
      <c r="AZ61" s="115" t="str">
        <f>Lists!$G$64</f>
        <v>Females: Not disaggregated</v>
      </c>
      <c r="BA61" s="115" t="str">
        <f>Lists!$G$70</f>
        <v>Key Pops: Transgender</v>
      </c>
      <c r="BB61" s="115" t="str">
        <f>Lists!$G$71</f>
        <v>Key Pops: Sex workers</v>
      </c>
      <c r="BC61" s="115" t="str">
        <f>Lists!$G$72</f>
        <v>Key Pops: People who inject drugs</v>
      </c>
      <c r="BD61" s="115" t="str">
        <f>Lists!$G$73</f>
        <v>Key Pops: Not disaggregated</v>
      </c>
      <c r="BE61" s="115" t="str">
        <f>Lists!$G$74</f>
        <v>Key Pops: People in prisons</v>
      </c>
      <c r="BF61" s="115" t="str">
        <f>Lists!$G$80</f>
        <v>Priority Pops: Not disaggregated</v>
      </c>
      <c r="BG61" s="115" t="str">
        <f>Lists!$G$81</f>
        <v>OVC: Orphans &amp; vulnerable children</v>
      </c>
      <c r="BH61" s="115" t="str">
        <f>Lists!$G$82</f>
        <v>OVC: Care givers</v>
      </c>
      <c r="BI61" s="115" t="str">
        <f>Lists!$G$83</f>
        <v>OVC: Not disaggregated</v>
      </c>
      <c r="BJ61" s="116" t="str">
        <f>Lists!$G$75</f>
        <v>Pregnant &amp; Breastfeeding Women: Not disaggregated</v>
      </c>
      <c r="BK61" s="113"/>
      <c r="BL61" s="114"/>
    </row>
    <row r="62" spans="3:64" s="110" customFormat="1" ht="20" hidden="1" customHeight="1">
      <c r="AR62" s="123" t="str">
        <f>Lists!J19</f>
        <v>PREV: VMMC-NSD</v>
      </c>
      <c r="AS62" s="115" t="str">
        <f>Lists!$G$57</f>
        <v>Non-Targeted Pop: Adults</v>
      </c>
      <c r="AT62" s="118" t="str">
        <f>Lists!$G$58</f>
        <v>Non-Targeted Pop: Young people &amp; adolescents</v>
      </c>
      <c r="AU62" s="115" t="str">
        <f>Lists!$G$59</f>
        <v>Non-Targeted Pop: Children</v>
      </c>
      <c r="AV62" s="115" t="str">
        <f>Lists!$G$60</f>
        <v>Non-Targeted Pop: Not disaggregated</v>
      </c>
      <c r="AW62" s="115" t="str">
        <f>Lists!$G$61</f>
        <v>Females: Adult women</v>
      </c>
      <c r="AX62" s="115" t="str">
        <f>Lists!$G$62</f>
        <v>Females: Young women &amp; adolescent females</v>
      </c>
      <c r="AY62" s="115" t="str">
        <f>Lists!$G$63</f>
        <v>Females: Girls</v>
      </c>
      <c r="AZ62" s="115" t="str">
        <f>Lists!$G$64</f>
        <v>Females: Not disaggregated</v>
      </c>
      <c r="BA62" s="115" t="str">
        <f>Lists!$G$70</f>
        <v>Key Pops: Transgender</v>
      </c>
      <c r="BB62" s="115" t="str">
        <f>Lists!$G$71</f>
        <v>Key Pops: Sex workers</v>
      </c>
      <c r="BC62" s="115" t="str">
        <f>Lists!$G$72</f>
        <v>Key Pops: People who inject drugs</v>
      </c>
      <c r="BD62" s="115" t="str">
        <f>Lists!$G$73</f>
        <v>Key Pops: Not disaggregated</v>
      </c>
      <c r="BE62" s="115" t="str">
        <f>Lists!$G$74</f>
        <v>Key Pops: People in prisons</v>
      </c>
      <c r="BF62" s="115" t="str">
        <f>Lists!$G$80</f>
        <v>Priority Pops: Not disaggregated</v>
      </c>
      <c r="BG62" s="115" t="str">
        <f>Lists!$G$81</f>
        <v>OVC: Orphans &amp; vulnerable children</v>
      </c>
      <c r="BH62" s="115" t="str">
        <f>Lists!$G$82</f>
        <v>OVC: Care givers</v>
      </c>
      <c r="BI62" s="115" t="str">
        <f>Lists!$G$83</f>
        <v>OVC: Not disaggregated</v>
      </c>
      <c r="BJ62" s="116" t="str">
        <f>Lists!$G$75</f>
        <v>Pregnant &amp; Breastfeeding Women: Not disaggregated</v>
      </c>
      <c r="BK62" s="113"/>
      <c r="BL62" s="114"/>
    </row>
    <row r="63" spans="3:64" s="110" customFormat="1" ht="20" hidden="1" customHeight="1">
      <c r="AR63" s="123" t="str">
        <f>Lists!J20</f>
        <v>PREV: PrEP-SD</v>
      </c>
      <c r="AS63" s="115"/>
      <c r="AT63" s="115"/>
      <c r="AU63" s="115"/>
      <c r="AV63" s="115"/>
      <c r="AW63" s="115"/>
      <c r="AX63" s="115"/>
      <c r="AY63" s="115"/>
      <c r="AZ63" s="115"/>
      <c r="BA63" s="115"/>
      <c r="BB63" s="115"/>
      <c r="BC63" s="115"/>
      <c r="BD63" s="115"/>
      <c r="BE63" s="115"/>
      <c r="BF63" s="115"/>
      <c r="BG63" s="115"/>
      <c r="BH63" s="115"/>
      <c r="BI63" s="115"/>
      <c r="BJ63" s="116"/>
      <c r="BK63" s="113"/>
      <c r="BL63" s="114"/>
    </row>
    <row r="64" spans="3:64" s="110" customFormat="1" ht="20" hidden="1" customHeight="1">
      <c r="AR64" s="123" t="str">
        <f>Lists!J21</f>
        <v>PREV: PrEP-NSD</v>
      </c>
      <c r="AS64" s="115"/>
      <c r="AT64" s="115"/>
      <c r="AU64" s="115"/>
      <c r="AV64" s="115"/>
      <c r="AW64" s="115"/>
      <c r="AX64" s="115"/>
      <c r="AY64" s="115"/>
      <c r="AZ64" s="115"/>
      <c r="BA64" s="115"/>
      <c r="BB64" s="115"/>
      <c r="BC64" s="115"/>
      <c r="BD64" s="115"/>
      <c r="BE64" s="115"/>
      <c r="BF64" s="115"/>
      <c r="BG64" s="115"/>
      <c r="BH64" s="115"/>
      <c r="BI64" s="115"/>
      <c r="BJ64" s="116"/>
      <c r="BK64" s="113"/>
      <c r="BL64" s="114"/>
    </row>
    <row r="65" spans="44:70" s="110" customFormat="1" ht="20" hidden="1" customHeight="1">
      <c r="AR65" s="123" t="str">
        <f>Lists!J22</f>
        <v>PREV: Medication assisted treatment-SD</v>
      </c>
      <c r="AS65" s="115" t="str">
        <f>Lists!$G$60</f>
        <v>Non-Targeted Pop: Not disaggregated</v>
      </c>
      <c r="AT65" s="115" t="str">
        <f>Lists!$G$57</f>
        <v>Non-Targeted Pop: Adults</v>
      </c>
      <c r="AU65" s="118" t="str">
        <f>Lists!$G$58</f>
        <v>Non-Targeted Pop: Young people &amp; adolescents</v>
      </c>
      <c r="AV65" s="115" t="str">
        <f>Lists!$G$59</f>
        <v>Non-Targeted Pop: Children</v>
      </c>
      <c r="AW65" s="115" t="str">
        <f>Lists!$G$61</f>
        <v>Females: Adult women</v>
      </c>
      <c r="AX65" s="115" t="str">
        <f>Lists!$G$62</f>
        <v>Females: Young women &amp; adolescent females</v>
      </c>
      <c r="AY65" s="115" t="str">
        <f>Lists!$G$63</f>
        <v>Females: Girls</v>
      </c>
      <c r="AZ65" s="115" t="str">
        <f>Lists!$G$64</f>
        <v>Females: Not disaggregated</v>
      </c>
      <c r="BA65" s="115" t="str">
        <f>Lists!$G$65</f>
        <v>Males: Adult men</v>
      </c>
      <c r="BB65" s="115" t="str">
        <f>Lists!$G$66</f>
        <v>Males: Young men &amp; adolescent males</v>
      </c>
      <c r="BC65" s="115" t="str">
        <f>Lists!$G$67</f>
        <v>Males: Boys</v>
      </c>
      <c r="BD65" s="115" t="str">
        <f>Lists!$G$68</f>
        <v>Males: Not disaggregated</v>
      </c>
      <c r="BE65" s="115" t="str">
        <f>Lists!$G$69</f>
        <v>Key Pops: Men having sex with men</v>
      </c>
      <c r="BF65" s="115" t="str">
        <f>Lists!$G$70</f>
        <v>Key Pops: Transgender</v>
      </c>
      <c r="BG65" s="115" t="str">
        <f>Lists!$G$71</f>
        <v>Key Pops: Sex workers</v>
      </c>
      <c r="BH65" s="115" t="str">
        <f>Lists!$G$73</f>
        <v>Key Pops: Not disaggregated</v>
      </c>
      <c r="BI65" s="115" t="str">
        <f>Lists!$G$74</f>
        <v>Key Pops: People in prisons</v>
      </c>
      <c r="BJ65" s="115" t="str">
        <f>Lists!$G$75</f>
        <v>Pregnant &amp; Breastfeeding Women: Not disaggregated</v>
      </c>
      <c r="BK65" s="115" t="str">
        <f>Lists!$G$76</f>
        <v>Priority Pops: Military &amp; other uniformed services</v>
      </c>
      <c r="BL65" s="115" t="str">
        <f>Lists!$G$77</f>
        <v>Priority Pops: Mobile Pops</v>
      </c>
      <c r="BM65" s="115" t="str">
        <f>Lists!$G$78</f>
        <v>Priority Pops: Displaced persons</v>
      </c>
      <c r="BN65" s="115" t="str">
        <f>Lists!$G$79</f>
        <v>Priority Pops: Clients of sex workers</v>
      </c>
      <c r="BO65" s="115" t="str">
        <f>Lists!$G$80</f>
        <v>Priority Pops: Not disaggregated</v>
      </c>
      <c r="BP65" s="115" t="str">
        <f>Lists!$G$81</f>
        <v>OVC: Orphans &amp; vulnerable children</v>
      </c>
      <c r="BQ65" s="115" t="str">
        <f>Lists!$G$82</f>
        <v>OVC: Care givers</v>
      </c>
      <c r="BR65" s="115" t="str">
        <f>Lists!$G$83</f>
        <v>OVC: Not disaggregated</v>
      </c>
    </row>
    <row r="66" spans="44:70" s="110" customFormat="1" ht="20" hidden="1" customHeight="1">
      <c r="AR66" s="123" t="str">
        <f>Lists!J23</f>
        <v>PREV: Medication assisted treatment-NSD</v>
      </c>
      <c r="AS66" s="115" t="str">
        <f>Lists!$G$60</f>
        <v>Non-Targeted Pop: Not disaggregated</v>
      </c>
      <c r="AT66" s="115" t="str">
        <f>Lists!$G$57</f>
        <v>Non-Targeted Pop: Adults</v>
      </c>
      <c r="AU66" s="118" t="str">
        <f>Lists!$G$58</f>
        <v>Non-Targeted Pop: Young people &amp; adolescents</v>
      </c>
      <c r="AV66" s="115" t="str">
        <f>Lists!$G$59</f>
        <v>Non-Targeted Pop: Children</v>
      </c>
      <c r="AW66" s="115" t="str">
        <f>Lists!$G$61</f>
        <v>Females: Adult women</v>
      </c>
      <c r="AX66" s="115" t="str">
        <f>Lists!$G$62</f>
        <v>Females: Young women &amp; adolescent females</v>
      </c>
      <c r="AY66" s="115" t="str">
        <f>Lists!$G$63</f>
        <v>Females: Girls</v>
      </c>
      <c r="AZ66" s="115" t="str">
        <f>Lists!$G$64</f>
        <v>Females: Not disaggregated</v>
      </c>
      <c r="BA66" s="115" t="str">
        <f>Lists!$G$65</f>
        <v>Males: Adult men</v>
      </c>
      <c r="BB66" s="115" t="str">
        <f>Lists!$G$66</f>
        <v>Males: Young men &amp; adolescent males</v>
      </c>
      <c r="BC66" s="115" t="str">
        <f>Lists!$G$67</f>
        <v>Males: Boys</v>
      </c>
      <c r="BD66" s="115" t="str">
        <f>Lists!$G$68</f>
        <v>Males: Not disaggregated</v>
      </c>
      <c r="BE66" s="115" t="str">
        <f>Lists!$G$69</f>
        <v>Key Pops: Men having sex with men</v>
      </c>
      <c r="BF66" s="115" t="str">
        <f>Lists!$G$70</f>
        <v>Key Pops: Transgender</v>
      </c>
      <c r="BG66" s="115" t="str">
        <f>Lists!$G$71</f>
        <v>Key Pops: Sex workers</v>
      </c>
      <c r="BH66" s="115" t="str">
        <f>Lists!$G$73</f>
        <v>Key Pops: Not disaggregated</v>
      </c>
      <c r="BI66" s="115" t="str">
        <f>Lists!$G$74</f>
        <v>Key Pops: People in prisons</v>
      </c>
      <c r="BJ66" s="115" t="str">
        <f>Lists!$G$75</f>
        <v>Pregnant &amp; Breastfeeding Women: Not disaggregated</v>
      </c>
      <c r="BK66" s="115" t="str">
        <f>Lists!$G$76</f>
        <v>Priority Pops: Military &amp; other uniformed services</v>
      </c>
      <c r="BL66" s="115" t="str">
        <f>Lists!$G$77</f>
        <v>Priority Pops: Mobile Pops</v>
      </c>
      <c r="BM66" s="115" t="str">
        <f>Lists!$G$78</f>
        <v>Priority Pops: Displaced persons</v>
      </c>
      <c r="BN66" s="115" t="str">
        <f>Lists!$G$79</f>
        <v>Priority Pops: Clients of sex workers</v>
      </c>
      <c r="BO66" s="115" t="str">
        <f>Lists!$G$80</f>
        <v>Priority Pops: Not disaggregated</v>
      </c>
      <c r="BP66" s="115" t="str">
        <f>Lists!$G$81</f>
        <v>OVC: Orphans &amp; vulnerable children</v>
      </c>
      <c r="BQ66" s="115" t="str">
        <f>Lists!$G$82</f>
        <v>OVC: Care givers</v>
      </c>
      <c r="BR66" s="115" t="str">
        <f>Lists!$G$83</f>
        <v>OVC: Not disaggregated</v>
      </c>
    </row>
    <row r="67" spans="44:70" s="110" customFormat="1" ht="20" hidden="1" customHeight="1">
      <c r="AR67" s="123" t="str">
        <f>Lists!J24</f>
        <v>PREV: Condom &amp; Lubricant Programming-SD</v>
      </c>
      <c r="AS67" s="115"/>
      <c r="AT67" s="115"/>
      <c r="AU67" s="115"/>
      <c r="AV67" s="115"/>
      <c r="AW67" s="115"/>
      <c r="AX67" s="115"/>
      <c r="AY67" s="115"/>
      <c r="AZ67" s="115"/>
      <c r="BA67" s="115"/>
      <c r="BB67" s="115"/>
      <c r="BC67" s="115"/>
      <c r="BD67" s="115"/>
      <c r="BE67" s="115"/>
      <c r="BF67" s="115"/>
      <c r="BG67" s="115"/>
      <c r="BH67" s="115"/>
      <c r="BI67" s="115"/>
      <c r="BJ67" s="116"/>
      <c r="BK67" s="113"/>
      <c r="BL67" s="114"/>
    </row>
    <row r="68" spans="44:70" s="110" customFormat="1" ht="20" hidden="1" customHeight="1">
      <c r="AR68" s="123" t="str">
        <f>Lists!J25</f>
        <v>PREV: Condom &amp; Lubricant Programming-NSD</v>
      </c>
      <c r="AS68" s="115"/>
      <c r="AT68" s="115"/>
      <c r="AU68" s="115"/>
      <c r="AV68" s="115"/>
      <c r="AW68" s="115"/>
      <c r="AX68" s="115"/>
      <c r="AY68" s="115"/>
      <c r="AZ68" s="115"/>
      <c r="BA68" s="115"/>
      <c r="BB68" s="115"/>
      <c r="BC68" s="115"/>
      <c r="BD68" s="115"/>
      <c r="BE68" s="115"/>
      <c r="BF68" s="115"/>
      <c r="BG68" s="115"/>
      <c r="BH68" s="115"/>
      <c r="BI68" s="115"/>
      <c r="BJ68" s="116"/>
      <c r="BK68" s="113"/>
      <c r="BL68" s="114"/>
    </row>
    <row r="69" spans="44:70" s="110" customFormat="1" ht="20" hidden="1" customHeight="1">
      <c r="AR69" s="123" t="str">
        <f>Lists!J26</f>
        <v>PREV: Not Disaggregated-SD</v>
      </c>
      <c r="AS69" s="115"/>
      <c r="AT69" s="115"/>
      <c r="AU69" s="115"/>
      <c r="AV69" s="115"/>
      <c r="AW69" s="115"/>
      <c r="AX69" s="115"/>
      <c r="AY69" s="115"/>
      <c r="AZ69" s="115"/>
      <c r="BA69" s="115"/>
      <c r="BB69" s="115"/>
      <c r="BC69" s="115"/>
      <c r="BD69" s="115"/>
      <c r="BE69" s="115"/>
      <c r="BF69" s="115"/>
      <c r="BG69" s="115"/>
      <c r="BH69" s="115"/>
      <c r="BI69" s="115"/>
      <c r="BJ69" s="116"/>
      <c r="BK69" s="113"/>
      <c r="BL69" s="114"/>
    </row>
    <row r="70" spans="44:70" s="110" customFormat="1" ht="20" hidden="1" customHeight="1">
      <c r="AR70" s="123" t="str">
        <f>Lists!J27</f>
        <v>PREV: Not Disaggregated-NSD</v>
      </c>
      <c r="AS70" s="115"/>
      <c r="AT70" s="115"/>
      <c r="AU70" s="115"/>
      <c r="AV70" s="115"/>
      <c r="AW70" s="115"/>
      <c r="AX70" s="115"/>
      <c r="AY70" s="115"/>
      <c r="AZ70" s="115"/>
      <c r="BA70" s="115"/>
      <c r="BB70" s="115"/>
      <c r="BC70" s="115"/>
      <c r="BD70" s="115"/>
      <c r="BE70" s="115"/>
      <c r="BF70" s="115"/>
      <c r="BG70" s="115"/>
      <c r="BH70" s="115"/>
      <c r="BI70" s="115"/>
      <c r="BJ70" s="116"/>
      <c r="BK70" s="113"/>
      <c r="BL70" s="114"/>
    </row>
    <row r="71" spans="44:70" s="110" customFormat="1" ht="20" hidden="1" customHeight="1">
      <c r="AR71" s="123" t="str">
        <f>Lists!J28</f>
        <v>SE: Case Management-SD</v>
      </c>
      <c r="AS71" s="115" t="str">
        <f>Lists!$G$60</f>
        <v>Non-Targeted Pop: Not disaggregated</v>
      </c>
      <c r="AT71" s="115"/>
      <c r="AU71" s="115"/>
      <c r="AV71" s="115"/>
      <c r="AW71" s="115"/>
      <c r="AX71" s="115"/>
      <c r="AY71" s="115"/>
      <c r="AZ71" s="115"/>
      <c r="BA71" s="115"/>
      <c r="BB71" s="115"/>
      <c r="BC71" s="115"/>
      <c r="BD71" s="115"/>
      <c r="BE71" s="115"/>
      <c r="BF71" s="115"/>
      <c r="BG71" s="115"/>
      <c r="BH71" s="115"/>
      <c r="BI71" s="115"/>
      <c r="BJ71" s="116"/>
      <c r="BK71" s="113"/>
      <c r="BL71" s="114"/>
    </row>
    <row r="72" spans="44:70" s="110" customFormat="1" ht="20" hidden="1" customHeight="1">
      <c r="AR72" s="123" t="s">
        <v>196</v>
      </c>
      <c r="AS72" s="115" t="str">
        <f>Lists!$G$60</f>
        <v>Non-Targeted Pop: Not disaggregated</v>
      </c>
      <c r="AT72" s="115"/>
      <c r="AU72" s="115"/>
      <c r="AV72" s="115"/>
      <c r="AW72" s="115"/>
      <c r="AX72" s="115"/>
      <c r="AY72" s="115"/>
      <c r="AZ72" s="115"/>
      <c r="BA72" s="115"/>
      <c r="BB72" s="115"/>
      <c r="BC72" s="115"/>
      <c r="BD72" s="115"/>
      <c r="BE72" s="115"/>
      <c r="BF72" s="115"/>
      <c r="BG72" s="115"/>
      <c r="BH72" s="115"/>
      <c r="BI72" s="115"/>
      <c r="BJ72" s="116"/>
      <c r="BK72" s="113"/>
      <c r="BL72" s="114"/>
    </row>
    <row r="73" spans="44:70" s="110" customFormat="1" ht="20" hidden="1" customHeight="1">
      <c r="AR73" s="123" t="str">
        <f>Lists!J30</f>
        <v>SE: Economic strengthening-SD</v>
      </c>
      <c r="AS73" s="115" t="str">
        <f>Lists!$G$60</f>
        <v>Non-Targeted Pop: Not disaggregated</v>
      </c>
      <c r="AT73" s="115"/>
      <c r="AU73" s="115"/>
      <c r="AV73" s="115"/>
      <c r="AW73" s="115"/>
      <c r="AX73" s="115"/>
      <c r="AY73" s="115"/>
      <c r="AZ73" s="115"/>
      <c r="BA73" s="115"/>
      <c r="BB73" s="115"/>
      <c r="BC73" s="115"/>
      <c r="BD73" s="115"/>
      <c r="BE73" s="115"/>
      <c r="BF73" s="115"/>
      <c r="BG73" s="115"/>
      <c r="BH73" s="115"/>
      <c r="BI73" s="115"/>
      <c r="BJ73" s="116"/>
      <c r="BK73" s="113"/>
      <c r="BL73" s="114"/>
    </row>
    <row r="74" spans="44:70" s="110" customFormat="1" ht="20" hidden="1" customHeight="1">
      <c r="AR74" s="123" t="str">
        <f>Lists!J31</f>
        <v>SE: Economic strengthening-NSD</v>
      </c>
      <c r="AS74" s="115" t="str">
        <f>Lists!$G$60</f>
        <v>Non-Targeted Pop: Not disaggregated</v>
      </c>
      <c r="AT74" s="115"/>
      <c r="AU74" s="115"/>
      <c r="AV74" s="115"/>
      <c r="AW74" s="115"/>
      <c r="AX74" s="115"/>
      <c r="AY74" s="115"/>
      <c r="AZ74" s="115"/>
      <c r="BA74" s="115"/>
      <c r="BB74" s="115"/>
      <c r="BC74" s="115"/>
      <c r="BD74" s="115"/>
      <c r="BE74" s="115"/>
      <c r="BF74" s="115"/>
      <c r="BG74" s="115"/>
      <c r="BH74" s="115"/>
      <c r="BI74" s="115"/>
      <c r="BJ74" s="116"/>
      <c r="BK74" s="113"/>
      <c r="BL74" s="114"/>
    </row>
    <row r="75" spans="44:70" s="110" customFormat="1" ht="20" hidden="1" customHeight="1">
      <c r="AR75" s="123" t="str">
        <f>Lists!J32</f>
        <v>SE: Education assistance-SD</v>
      </c>
      <c r="AS75" s="115" t="str">
        <f>Lists!$G$60</f>
        <v>Non-Targeted Pop: Not disaggregated</v>
      </c>
      <c r="AT75" s="115"/>
      <c r="AU75" s="115"/>
      <c r="AV75" s="115"/>
      <c r="AW75" s="115"/>
      <c r="AX75" s="115"/>
      <c r="AY75" s="115"/>
      <c r="AZ75" s="115"/>
      <c r="BA75" s="115"/>
      <c r="BB75" s="115"/>
      <c r="BC75" s="115"/>
      <c r="BD75" s="118"/>
      <c r="BE75" s="115"/>
      <c r="BF75" s="115"/>
      <c r="BG75" s="115"/>
      <c r="BH75" s="115"/>
      <c r="BI75" s="115"/>
      <c r="BJ75" s="116"/>
      <c r="BK75" s="113"/>
      <c r="BL75" s="114"/>
    </row>
    <row r="76" spans="44:70" s="110" customFormat="1" ht="20" hidden="1" customHeight="1">
      <c r="AR76" s="123" t="str">
        <f>Lists!J33</f>
        <v>SE: Education assistance-NSD</v>
      </c>
      <c r="AS76" s="115" t="str">
        <f>Lists!$G$60</f>
        <v>Non-Targeted Pop: Not disaggregated</v>
      </c>
      <c r="AT76" s="115"/>
      <c r="AU76" s="115"/>
      <c r="AV76" s="115"/>
      <c r="AW76" s="115"/>
      <c r="AX76" s="115"/>
      <c r="AY76" s="115"/>
      <c r="AZ76" s="115"/>
      <c r="BA76" s="115"/>
      <c r="BB76" s="115"/>
      <c r="BC76" s="115"/>
      <c r="BD76" s="118"/>
      <c r="BE76" s="115"/>
      <c r="BF76" s="115"/>
      <c r="BG76" s="115"/>
      <c r="BH76" s="115"/>
      <c r="BI76" s="115"/>
      <c r="BJ76" s="116"/>
      <c r="BK76" s="113"/>
      <c r="BL76" s="114"/>
    </row>
    <row r="77" spans="44:70" s="110" customFormat="1" ht="20" hidden="1" customHeight="1">
      <c r="AR77" s="123" t="str">
        <f>Lists!J34</f>
        <v>SE: Psychosocial support-SD</v>
      </c>
      <c r="AS77" s="115"/>
      <c r="AT77" s="115"/>
      <c r="AU77" s="115"/>
      <c r="AV77" s="115"/>
      <c r="AW77" s="115"/>
      <c r="AX77" s="115"/>
      <c r="AY77" s="115"/>
      <c r="AZ77" s="115"/>
      <c r="BA77" s="115"/>
      <c r="BB77" s="115"/>
      <c r="BC77" s="115"/>
      <c r="BD77" s="115"/>
      <c r="BE77" s="115"/>
      <c r="BF77" s="115"/>
      <c r="BG77" s="115"/>
      <c r="BH77" s="115"/>
      <c r="BI77" s="115"/>
      <c r="BJ77" s="116"/>
      <c r="BK77" s="113"/>
      <c r="BL77" s="114"/>
    </row>
    <row r="78" spans="44:70" s="110" customFormat="1" ht="20" hidden="1" customHeight="1">
      <c r="AR78" s="123" t="str">
        <f>Lists!J35</f>
        <v>SE: Psychosocial support-NSD</v>
      </c>
      <c r="AS78" s="115"/>
      <c r="AT78" s="115"/>
      <c r="AU78" s="115"/>
      <c r="AV78" s="115"/>
      <c r="AW78" s="115"/>
      <c r="AX78" s="115"/>
      <c r="AY78" s="115"/>
      <c r="AZ78" s="115"/>
      <c r="BA78" s="115"/>
      <c r="BB78" s="115"/>
      <c r="BC78" s="115"/>
      <c r="BD78" s="115"/>
      <c r="BE78" s="115"/>
      <c r="BF78" s="115"/>
      <c r="BG78" s="115"/>
      <c r="BH78" s="115"/>
      <c r="BI78" s="115"/>
      <c r="BJ78" s="116"/>
      <c r="BK78" s="113"/>
      <c r="BL78" s="114"/>
    </row>
    <row r="79" spans="44:70" s="110" customFormat="1" ht="20" hidden="1" customHeight="1">
      <c r="AR79" s="123" t="str">
        <f>Lists!J36</f>
        <v>SE: Legal, human rights &amp; protection-SD</v>
      </c>
      <c r="AS79" s="115"/>
      <c r="AT79" s="115"/>
      <c r="AU79" s="115"/>
      <c r="AV79" s="115"/>
      <c r="AW79" s="115"/>
      <c r="AX79" s="115"/>
      <c r="AY79" s="115"/>
      <c r="AZ79" s="115"/>
      <c r="BA79" s="115"/>
      <c r="BB79" s="115"/>
      <c r="BC79" s="115"/>
      <c r="BD79" s="115"/>
      <c r="BE79" s="115"/>
      <c r="BF79" s="115"/>
      <c r="BG79" s="115"/>
      <c r="BH79" s="115"/>
      <c r="BI79" s="115"/>
      <c r="BJ79" s="116"/>
      <c r="BK79" s="113"/>
      <c r="BL79" s="114"/>
    </row>
    <row r="80" spans="44:70" s="110" customFormat="1" ht="20" hidden="1" customHeight="1">
      <c r="AR80" s="123" t="str">
        <f>Lists!J37</f>
        <v>SE: Legal, human rights &amp; protection-NSD</v>
      </c>
      <c r="AS80" s="115"/>
      <c r="AT80" s="115"/>
      <c r="AU80" s="115"/>
      <c r="AV80" s="115"/>
      <c r="AW80" s="115"/>
      <c r="AX80" s="115"/>
      <c r="AY80" s="115"/>
      <c r="AZ80" s="115"/>
      <c r="BA80" s="115"/>
      <c r="BB80" s="115"/>
      <c r="BC80" s="115"/>
      <c r="BD80" s="115"/>
      <c r="BE80" s="115"/>
      <c r="BF80" s="115"/>
      <c r="BG80" s="115"/>
      <c r="BH80" s="115"/>
      <c r="BI80" s="115"/>
      <c r="BJ80" s="116"/>
      <c r="BK80" s="113"/>
      <c r="BL80" s="114"/>
    </row>
    <row r="81" spans="2:64" s="110" customFormat="1" ht="20" hidden="1" customHeight="1">
      <c r="AR81" s="123" t="str">
        <f>Lists!J38</f>
        <v>SE: Not Disaggregated-SD</v>
      </c>
      <c r="AS81" s="115"/>
      <c r="AT81" s="115"/>
      <c r="AU81" s="115"/>
      <c r="AV81" s="115"/>
      <c r="AW81" s="115"/>
      <c r="AX81" s="115"/>
      <c r="AY81" s="115"/>
      <c r="AZ81" s="115"/>
      <c r="BA81" s="115"/>
      <c r="BB81" s="115"/>
      <c r="BC81" s="115"/>
      <c r="BD81" s="115"/>
      <c r="BE81" s="115"/>
      <c r="BF81" s="115"/>
      <c r="BG81" s="115"/>
      <c r="BH81" s="115"/>
      <c r="BI81" s="115"/>
      <c r="BJ81" s="116"/>
      <c r="BK81" s="113"/>
      <c r="BL81" s="114"/>
    </row>
    <row r="82" spans="2:64" s="110" customFormat="1" ht="20" hidden="1" customHeight="1">
      <c r="AR82" s="123" t="str">
        <f>Lists!J39</f>
        <v>SE: Not Disaggregated-NSD</v>
      </c>
      <c r="AS82" s="115"/>
      <c r="AT82" s="115"/>
      <c r="AU82" s="115"/>
      <c r="AV82" s="115"/>
      <c r="AW82" s="115"/>
      <c r="AX82" s="115"/>
      <c r="AY82" s="115"/>
      <c r="AZ82" s="115"/>
      <c r="BA82" s="115"/>
      <c r="BB82" s="115"/>
      <c r="BC82" s="115"/>
      <c r="BD82" s="115"/>
      <c r="BE82" s="115"/>
      <c r="BF82" s="115"/>
      <c r="BG82" s="115"/>
      <c r="BH82" s="115"/>
      <c r="BI82" s="115"/>
      <c r="BJ82" s="116"/>
      <c r="BK82" s="113"/>
      <c r="BL82" s="114"/>
    </row>
    <row r="83" spans="2:64" s="110" customFormat="1" ht="20" hidden="1" customHeight="1">
      <c r="AR83" s="123" t="str">
        <f>Lists!J40</f>
        <v>ASP: Procurement &amp; supply chain management-NSD</v>
      </c>
      <c r="AS83" s="115"/>
      <c r="AT83" s="115"/>
      <c r="AU83" s="115"/>
      <c r="AV83" s="115"/>
      <c r="AW83" s="115"/>
      <c r="AX83" s="115"/>
      <c r="AY83" s="115"/>
      <c r="AZ83" s="115"/>
      <c r="BA83" s="115"/>
      <c r="BB83" s="115"/>
      <c r="BC83" s="115"/>
      <c r="BD83" s="115"/>
      <c r="BE83" s="115"/>
      <c r="BF83" s="115"/>
      <c r="BG83" s="115"/>
      <c r="BH83" s="115"/>
      <c r="BI83" s="115"/>
      <c r="BJ83" s="116"/>
      <c r="BK83" s="113"/>
      <c r="BL83" s="114"/>
    </row>
    <row r="84" spans="2:64" s="110" customFormat="1" ht="20" hidden="1" customHeight="1">
      <c r="AR84" s="123" t="str">
        <f>Lists!J41</f>
        <v>ASP: HMIS, surveillance, &amp; research-NSD</v>
      </c>
      <c r="AS84" s="115"/>
      <c r="AT84" s="115"/>
      <c r="AU84" s="115"/>
      <c r="AV84" s="115"/>
      <c r="AW84" s="115"/>
      <c r="AX84" s="115"/>
      <c r="AY84" s="115"/>
      <c r="AZ84" s="115"/>
      <c r="BA84" s="115"/>
      <c r="BB84" s="115"/>
      <c r="BC84" s="115"/>
      <c r="BD84" s="115"/>
      <c r="BE84" s="115"/>
      <c r="BF84" s="115"/>
      <c r="BG84" s="115"/>
      <c r="BH84" s="115"/>
      <c r="BI84" s="115"/>
      <c r="BJ84" s="116"/>
      <c r="BK84" s="113"/>
      <c r="BL84" s="114"/>
    </row>
    <row r="85" spans="2:64" s="110" customFormat="1" ht="20" hidden="1" customHeight="1">
      <c r="AR85" s="123" t="str">
        <f>Lists!J42</f>
        <v>ASP: Human resources for health-NSD</v>
      </c>
      <c r="AS85" s="115"/>
      <c r="AT85" s="115"/>
      <c r="AU85" s="115"/>
      <c r="AV85" s="115"/>
      <c r="AW85" s="115"/>
      <c r="AX85" s="115"/>
      <c r="AY85" s="115"/>
      <c r="AZ85" s="115"/>
      <c r="BA85" s="115"/>
      <c r="BB85" s="115"/>
      <c r="BC85" s="115"/>
      <c r="BD85" s="115"/>
      <c r="BE85" s="115"/>
      <c r="BF85" s="115"/>
      <c r="BG85" s="115"/>
      <c r="BH85" s="115"/>
      <c r="BI85" s="115"/>
      <c r="BJ85" s="116"/>
      <c r="BK85" s="113"/>
      <c r="BL85" s="114"/>
    </row>
    <row r="86" spans="2:64" s="110" customFormat="1" ht="20" hidden="1" customHeight="1">
      <c r="AR86" s="123" t="str">
        <f>Lists!J43</f>
        <v>ASP: Laboratory systems strengthening-NSD</v>
      </c>
      <c r="AS86" s="115"/>
      <c r="AT86" s="115"/>
      <c r="AU86" s="115"/>
      <c r="AV86" s="115"/>
      <c r="AW86" s="115"/>
      <c r="AX86" s="115"/>
      <c r="AY86" s="115"/>
      <c r="AZ86" s="115"/>
      <c r="BA86" s="115"/>
      <c r="BB86" s="115"/>
      <c r="BC86" s="115"/>
      <c r="BD86" s="115"/>
      <c r="BE86" s="115"/>
      <c r="BF86" s="115"/>
      <c r="BG86" s="115"/>
      <c r="BH86" s="115"/>
      <c r="BI86" s="115"/>
      <c r="BJ86" s="116"/>
      <c r="BK86" s="113"/>
      <c r="BL86" s="114"/>
    </row>
    <row r="87" spans="2:64" s="110" customFormat="1" ht="20" hidden="1" customHeight="1">
      <c r="AR87" s="123" t="str">
        <f>Lists!J44</f>
        <v>ASP: Public financial management strengthening-NSD</v>
      </c>
      <c r="AS87" s="115"/>
      <c r="AT87" s="115"/>
      <c r="AU87" s="115"/>
      <c r="AV87" s="115"/>
      <c r="AW87" s="115"/>
      <c r="AX87" s="115"/>
      <c r="AY87" s="115"/>
      <c r="AZ87" s="115"/>
      <c r="BA87" s="115"/>
      <c r="BB87" s="115"/>
      <c r="BC87" s="115"/>
      <c r="BD87" s="115"/>
      <c r="BE87" s="115"/>
      <c r="BF87" s="115"/>
      <c r="BG87" s="115"/>
      <c r="BH87" s="115"/>
      <c r="BI87" s="115"/>
      <c r="BJ87" s="116"/>
      <c r="BK87" s="113"/>
      <c r="BL87" s="114"/>
    </row>
    <row r="88" spans="2:64" s="110" customFormat="1" ht="20" hidden="1" customHeight="1">
      <c r="AR88" s="123" t="str">
        <f>Lists!J45</f>
        <v>ASP: Policy, planning, coordination &amp; management of disease control programs-NSD</v>
      </c>
      <c r="AS88" s="115"/>
      <c r="AT88" s="115"/>
      <c r="AU88" s="115"/>
      <c r="AV88" s="115"/>
      <c r="AW88" s="115"/>
      <c r="AX88" s="115"/>
      <c r="AY88" s="115"/>
      <c r="AZ88" s="115"/>
      <c r="BA88" s="115"/>
      <c r="BB88" s="115"/>
      <c r="BC88" s="115"/>
      <c r="BD88" s="115"/>
      <c r="BE88" s="115"/>
      <c r="BF88" s="115"/>
      <c r="BG88" s="115"/>
      <c r="BH88" s="115"/>
      <c r="BI88" s="115"/>
      <c r="BJ88" s="116"/>
      <c r="BK88" s="113"/>
      <c r="BL88" s="114"/>
    </row>
    <row r="89" spans="2:64" s="110" customFormat="1" ht="20" hidden="1" customHeight="1">
      <c r="AR89" s="123" t="str">
        <f>Lists!J46</f>
        <v>ASP: Laws, regulations &amp; policy environment-NSD</v>
      </c>
      <c r="AS89" s="115"/>
      <c r="AT89" s="115"/>
      <c r="AU89" s="115"/>
      <c r="AV89" s="115"/>
      <c r="AW89" s="115"/>
      <c r="AX89" s="115"/>
      <c r="AY89" s="115"/>
      <c r="AZ89" s="115"/>
      <c r="BA89" s="115"/>
      <c r="BB89" s="115"/>
      <c r="BC89" s="115"/>
      <c r="BD89" s="115"/>
      <c r="BE89" s="115"/>
      <c r="BF89" s="115"/>
      <c r="BG89" s="115"/>
      <c r="BH89" s="115"/>
      <c r="BI89" s="115"/>
      <c r="BJ89" s="116"/>
      <c r="BK89" s="113"/>
      <c r="BL89" s="114"/>
    </row>
    <row r="90" spans="2:64" s="110" customFormat="1" ht="20" hidden="1" customHeight="1">
      <c r="AR90" s="123" t="str">
        <f>Lists!J47</f>
        <v>ASP: Not Disaggregated-NSD</v>
      </c>
      <c r="AS90" s="115"/>
      <c r="AT90" s="115"/>
      <c r="AU90" s="115"/>
      <c r="AV90" s="115"/>
      <c r="AW90" s="115"/>
      <c r="AX90" s="115"/>
      <c r="AY90" s="115"/>
      <c r="AZ90" s="115"/>
      <c r="BA90" s="115"/>
      <c r="BB90" s="115"/>
      <c r="BC90" s="115"/>
      <c r="BD90" s="115"/>
      <c r="BE90" s="115"/>
      <c r="BF90" s="115"/>
      <c r="BG90" s="115"/>
      <c r="BH90" s="115"/>
      <c r="BI90" s="115"/>
      <c r="BJ90" s="116"/>
      <c r="BK90" s="113"/>
      <c r="BL90" s="114"/>
    </row>
    <row r="91" spans="2:64" s="110" customFormat="1" ht="20" hidden="1" customHeight="1">
      <c r="AR91" s="123"/>
      <c r="AS91" s="115"/>
      <c r="AT91" s="115"/>
      <c r="AU91" s="115"/>
      <c r="AV91" s="115"/>
      <c r="AW91" s="115"/>
      <c r="AX91" s="115"/>
      <c r="AY91" s="115"/>
      <c r="AZ91" s="115"/>
      <c r="BA91" s="115"/>
      <c r="BB91" s="115"/>
      <c r="BC91" s="115"/>
      <c r="BD91" s="115"/>
      <c r="BE91" s="115"/>
      <c r="BF91" s="115"/>
      <c r="BG91" s="115"/>
      <c r="BH91" s="115"/>
      <c r="BI91" s="115"/>
      <c r="BJ91" s="116"/>
      <c r="BK91" s="113"/>
      <c r="BL91" s="114"/>
    </row>
    <row r="92" spans="2:64" s="110" customFormat="1" ht="20" hidden="1" customHeight="1">
      <c r="AR92" s="123"/>
      <c r="AS92" s="115"/>
      <c r="AT92" s="115"/>
      <c r="AU92" s="115"/>
      <c r="AV92" s="115"/>
      <c r="AW92" s="115"/>
      <c r="AX92" s="115"/>
      <c r="AY92" s="115"/>
      <c r="AZ92" s="115"/>
      <c r="BA92" s="115"/>
      <c r="BB92" s="115"/>
      <c r="BC92" s="115"/>
      <c r="BD92" s="115"/>
      <c r="BE92" s="115"/>
      <c r="BF92" s="115"/>
      <c r="BG92" s="115"/>
      <c r="BH92" s="115"/>
      <c r="BI92" s="115"/>
      <c r="BJ92" s="116"/>
      <c r="BK92" s="113"/>
      <c r="BL92" s="114"/>
    </row>
    <row r="93" spans="2:64" ht="20" hidden="1" customHeight="1">
      <c r="B93" s="12"/>
      <c r="T93" s="12"/>
      <c r="AQ93" s="12"/>
      <c r="AR93" s="100"/>
      <c r="BI93" s="101"/>
      <c r="BJ93" s="35"/>
    </row>
    <row r="94" spans="2:64" ht="20" hidden="1" customHeight="1">
      <c r="B94" s="12"/>
      <c r="T94" s="12"/>
      <c r="AQ94" s="12"/>
      <c r="AR94" s="100"/>
      <c r="BI94" s="101"/>
      <c r="BJ94" s="35"/>
    </row>
    <row r="95" spans="2:64" ht="20" hidden="1" customHeight="1">
      <c r="B95" s="12"/>
      <c r="T95" s="12"/>
      <c r="AQ95" s="12"/>
      <c r="AR95" s="100"/>
      <c r="BI95" s="101"/>
      <c r="BJ95" s="35"/>
    </row>
    <row r="96" spans="2:64" ht="20" hidden="1" customHeight="1">
      <c r="B96" s="12"/>
      <c r="T96" s="12"/>
      <c r="AQ96" s="12"/>
      <c r="AR96" s="100"/>
      <c r="BI96" s="101"/>
      <c r="BJ96" s="35"/>
    </row>
    <row r="97" spans="2:62" hidden="1">
      <c r="B97" s="12"/>
      <c r="T97" s="12"/>
      <c r="AQ97" s="12"/>
      <c r="AR97" s="100"/>
      <c r="BI97" s="101"/>
      <c r="BJ97" s="35"/>
    </row>
    <row r="98" spans="2:62" hidden="1">
      <c r="B98" s="12"/>
      <c r="T98" s="12"/>
      <c r="AQ98" s="12"/>
      <c r="AR98" s="100"/>
      <c r="BI98" s="101"/>
      <c r="BJ98" s="35"/>
    </row>
    <row r="99" spans="2:62" hidden="1">
      <c r="B99" s="12"/>
      <c r="T99" s="12"/>
      <c r="AQ99" s="12"/>
      <c r="AR99" s="100"/>
      <c r="BI99" s="101"/>
      <c r="BJ99" s="35"/>
    </row>
    <row r="100" spans="2:62" hidden="1">
      <c r="B100" s="12"/>
      <c r="T100" s="12"/>
      <c r="AQ100" s="12"/>
      <c r="AR100" s="100"/>
      <c r="BI100" s="101"/>
      <c r="BJ100" s="35"/>
    </row>
    <row r="101" spans="2:62" hidden="1">
      <c r="B101" s="12"/>
      <c r="T101" s="12"/>
      <c r="AQ101" s="12"/>
      <c r="AR101" s="100"/>
      <c r="BI101" s="101"/>
      <c r="BJ101" s="35"/>
    </row>
    <row r="102" spans="2:62" hidden="1">
      <c r="B102" s="12"/>
      <c r="T102" s="12"/>
      <c r="AQ102" s="12"/>
      <c r="AR102" s="100"/>
      <c r="BI102" s="101"/>
      <c r="BJ102" s="35"/>
    </row>
    <row r="103" spans="2:62" hidden="1">
      <c r="B103" s="12"/>
      <c r="T103" s="12"/>
      <c r="AQ103" s="12"/>
      <c r="AR103" s="100"/>
      <c r="BI103" s="101"/>
      <c r="BJ103" s="35"/>
    </row>
    <row r="104" spans="2:62" hidden="1">
      <c r="B104" s="12"/>
      <c r="T104" s="12"/>
      <c r="AQ104" s="12"/>
      <c r="AR104" s="100"/>
      <c r="BI104" s="101"/>
      <c r="BJ104" s="35"/>
    </row>
    <row r="105" spans="2:62" hidden="1">
      <c r="B105" s="12"/>
      <c r="T105" s="12"/>
      <c r="AQ105" s="12"/>
      <c r="AR105" s="100"/>
      <c r="BI105" s="101"/>
      <c r="BJ105" s="35"/>
    </row>
    <row r="106" spans="2:62" hidden="1">
      <c r="B106" s="12"/>
      <c r="T106" s="12"/>
      <c r="AQ106" s="12"/>
      <c r="AR106" s="100"/>
      <c r="BI106" s="101"/>
      <c r="BJ106" s="35"/>
    </row>
    <row r="107" spans="2:62" hidden="1">
      <c r="B107" s="12"/>
      <c r="T107" s="12"/>
      <c r="AQ107" s="12"/>
      <c r="AR107" s="100"/>
      <c r="BI107" s="101"/>
      <c r="BJ107" s="35"/>
    </row>
    <row r="108" spans="2:62" hidden="1">
      <c r="B108" s="12"/>
      <c r="T108" s="12"/>
      <c r="AQ108" s="12"/>
      <c r="AR108" s="100"/>
      <c r="BI108" s="101"/>
      <c r="BJ108" s="35"/>
    </row>
    <row r="109" spans="2:62" hidden="1">
      <c r="B109" s="12"/>
      <c r="T109" s="12"/>
      <c r="AQ109" s="12"/>
      <c r="AR109" s="100"/>
      <c r="BI109" s="101"/>
      <c r="BJ109" s="35"/>
    </row>
    <row r="110" spans="2:62" hidden="1">
      <c r="B110" s="12"/>
      <c r="T110" s="12"/>
      <c r="AQ110" s="12"/>
      <c r="AR110" s="100"/>
      <c r="BI110" s="101"/>
      <c r="BJ110" s="35"/>
    </row>
    <row r="111" spans="2:62" hidden="1">
      <c r="B111" s="12"/>
      <c r="T111" s="12"/>
      <c r="AQ111" s="12"/>
      <c r="AR111" s="100"/>
      <c r="BI111" s="101"/>
      <c r="BJ111" s="35"/>
    </row>
    <row r="112" spans="2:62" hidden="1">
      <c r="B112" s="12"/>
      <c r="T112" s="12"/>
      <c r="AQ112" s="12"/>
      <c r="AR112" s="100"/>
      <c r="BI112" s="101"/>
      <c r="BJ112" s="35"/>
    </row>
    <row r="113" spans="2:62" hidden="1">
      <c r="B113" s="12"/>
      <c r="T113" s="12"/>
      <c r="AQ113" s="12"/>
      <c r="AR113" s="100"/>
      <c r="BI113" s="101"/>
      <c r="BJ113" s="35"/>
    </row>
    <row r="114" spans="2:62" hidden="1">
      <c r="B114" s="12"/>
      <c r="T114" s="12"/>
      <c r="AQ114" s="12"/>
      <c r="AR114" s="100"/>
      <c r="BI114" s="101"/>
      <c r="BJ114" s="35"/>
    </row>
    <row r="115" spans="2:62" hidden="1">
      <c r="B115" s="12"/>
      <c r="T115" s="12"/>
      <c r="AQ115" s="12"/>
      <c r="AR115" s="100"/>
      <c r="BI115" s="101"/>
      <c r="BJ115" s="35"/>
    </row>
    <row r="116" spans="2:62" hidden="1">
      <c r="B116" s="12"/>
      <c r="T116" s="12"/>
      <c r="AQ116" s="12"/>
      <c r="AR116" s="100"/>
      <c r="BI116" s="101"/>
      <c r="BJ116" s="35"/>
    </row>
    <row r="117" spans="2:62" hidden="1">
      <c r="B117" s="12"/>
      <c r="T117" s="12"/>
      <c r="AQ117" s="12"/>
      <c r="AR117" s="100"/>
      <c r="BI117" s="101"/>
      <c r="BJ117" s="35"/>
    </row>
    <row r="118" spans="2:62" hidden="1">
      <c r="B118" s="12"/>
      <c r="T118" s="12"/>
      <c r="AQ118" s="12"/>
      <c r="AR118" s="100"/>
      <c r="BI118" s="101"/>
      <c r="BJ118" s="35"/>
    </row>
    <row r="119" spans="2:62" hidden="1">
      <c r="B119" s="12"/>
      <c r="T119" s="12"/>
      <c r="AQ119" s="12"/>
      <c r="AR119" s="100"/>
      <c r="BI119" s="101"/>
      <c r="BJ119" s="35"/>
    </row>
    <row r="120" spans="2:62" hidden="1">
      <c r="B120" s="12"/>
      <c r="T120" s="12"/>
      <c r="AQ120" s="12"/>
      <c r="AR120" s="100"/>
      <c r="BI120" s="101"/>
      <c r="BJ120" s="35"/>
    </row>
    <row r="121" spans="2:62" hidden="1">
      <c r="B121" s="12"/>
      <c r="T121" s="12"/>
      <c r="AQ121" s="12"/>
      <c r="AR121" s="100"/>
      <c r="BI121" s="101"/>
      <c r="BJ121" s="35"/>
    </row>
    <row r="122" spans="2:62" hidden="1">
      <c r="B122" s="12"/>
      <c r="T122" s="12"/>
      <c r="AQ122" s="12"/>
      <c r="AR122" s="100"/>
      <c r="BI122" s="101"/>
      <c r="BJ122" s="35"/>
    </row>
    <row r="123" spans="2:62" hidden="1">
      <c r="B123" s="12"/>
      <c r="T123" s="12"/>
      <c r="AQ123" s="12"/>
      <c r="AR123" s="100"/>
      <c r="BI123" s="101"/>
      <c r="BJ123" s="35"/>
    </row>
    <row r="124" spans="2:62" hidden="1">
      <c r="B124" s="12"/>
      <c r="T124" s="12"/>
      <c r="AQ124" s="12"/>
      <c r="AR124" s="100"/>
      <c r="BI124" s="101"/>
      <c r="BJ124" s="35"/>
    </row>
    <row r="125" spans="2:62" hidden="1">
      <c r="B125" s="12"/>
      <c r="T125" s="12"/>
      <c r="AQ125" s="12"/>
      <c r="AR125" s="100"/>
      <c r="BI125" s="101"/>
      <c r="BJ125" s="35"/>
    </row>
    <row r="126" spans="2:62" hidden="1">
      <c r="B126" s="12"/>
      <c r="T126" s="12"/>
      <c r="AQ126" s="12"/>
      <c r="AR126" s="100"/>
      <c r="BI126" s="101"/>
      <c r="BJ126" s="35"/>
    </row>
    <row r="127" spans="2:62" hidden="1">
      <c r="B127" s="12"/>
      <c r="T127" s="12"/>
      <c r="AQ127" s="12"/>
      <c r="AR127" s="100"/>
      <c r="BI127" s="101"/>
      <c r="BJ127" s="35"/>
    </row>
    <row r="128" spans="2:62" hidden="1">
      <c r="B128" s="12"/>
      <c r="T128" s="12"/>
      <c r="AQ128" s="12"/>
      <c r="AR128" s="100"/>
      <c r="BI128" s="101"/>
      <c r="BJ128" s="35"/>
    </row>
    <row r="129" spans="2:62" hidden="1">
      <c r="B129" s="12"/>
      <c r="T129" s="12"/>
      <c r="AQ129" s="12"/>
      <c r="AR129" s="100"/>
      <c r="BI129" s="101"/>
      <c r="BJ129" s="35"/>
    </row>
    <row r="130" spans="2:62" hidden="1">
      <c r="B130" s="12"/>
      <c r="T130" s="12"/>
      <c r="AQ130" s="12"/>
      <c r="AR130" s="100"/>
      <c r="BI130" s="101"/>
      <c r="BJ130" s="35"/>
    </row>
    <row r="131" spans="2:62" hidden="1">
      <c r="B131" s="12"/>
      <c r="T131" s="12"/>
      <c r="AQ131" s="12"/>
      <c r="AR131" s="100"/>
      <c r="BI131" s="101"/>
      <c r="BJ131" s="35"/>
    </row>
    <row r="132" spans="2:62" hidden="1">
      <c r="B132" s="12"/>
      <c r="T132" s="12"/>
      <c r="AQ132" s="12"/>
      <c r="AR132" s="100"/>
      <c r="BI132" s="101"/>
      <c r="BJ132" s="35"/>
    </row>
    <row r="133" spans="2:62" hidden="1">
      <c r="B133" s="12"/>
      <c r="T133" s="12"/>
      <c r="AQ133" s="12"/>
      <c r="AR133" s="100"/>
      <c r="BI133" s="101"/>
      <c r="BJ133" s="35"/>
    </row>
    <row r="134" spans="2:62" hidden="1">
      <c r="B134" s="12"/>
      <c r="T134" s="12"/>
      <c r="AQ134" s="12"/>
      <c r="AR134" s="100"/>
      <c r="BI134" s="101"/>
      <c r="BJ134" s="35"/>
    </row>
    <row r="135" spans="2:62" hidden="1">
      <c r="B135" s="12"/>
      <c r="T135" s="12"/>
      <c r="AQ135" s="12"/>
      <c r="AR135" s="100"/>
      <c r="BI135" s="101"/>
      <c r="BJ135" s="35"/>
    </row>
    <row r="136" spans="2:62" hidden="1">
      <c r="B136" s="12"/>
      <c r="T136" s="12"/>
    </row>
    <row r="137" spans="2:62" hidden="1">
      <c r="B137" s="12"/>
      <c r="T137" s="12"/>
    </row>
    <row r="138" spans="2:62" hidden="1">
      <c r="B138" s="12"/>
      <c r="T138" s="12"/>
    </row>
    <row r="139" spans="2:62" hidden="1"/>
    <row r="140" spans="2:62" hidden="1"/>
    <row r="141" spans="2:62" hidden="1"/>
    <row r="142" spans="2:62" hidden="1"/>
    <row r="143" spans="2:62" hidden="1"/>
    <row r="144" spans="2:62" hidden="1"/>
    <row r="145" spans="1:21" hidden="1"/>
    <row r="146" spans="1:21" hidden="1">
      <c r="A146" s="102"/>
      <c r="B146" s="102"/>
      <c r="C146" s="102"/>
      <c r="D146" s="102"/>
      <c r="E146" s="102"/>
      <c r="F146" s="102"/>
      <c r="G146" s="102"/>
      <c r="H146" s="102"/>
      <c r="I146" s="102"/>
      <c r="J146" s="102"/>
      <c r="K146" s="102"/>
      <c r="L146" s="102"/>
      <c r="M146" s="102"/>
      <c r="N146" s="102"/>
      <c r="O146" s="102"/>
      <c r="P146" s="102"/>
      <c r="Q146" s="102"/>
      <c r="R146" s="102"/>
      <c r="S146" s="102"/>
      <c r="T146" s="102"/>
      <c r="U146" s="102"/>
    </row>
    <row r="147" spans="1:21" hidden="1">
      <c r="A147" s="102"/>
      <c r="B147" s="102"/>
      <c r="C147" s="102"/>
      <c r="D147" s="102"/>
      <c r="E147" s="102"/>
      <c r="F147" s="102"/>
      <c r="G147" s="102"/>
      <c r="H147" s="102"/>
      <c r="I147" s="102"/>
      <c r="J147" s="102"/>
      <c r="K147" s="102"/>
      <c r="L147" s="102"/>
      <c r="M147" s="102"/>
      <c r="N147" s="102"/>
      <c r="O147" s="102"/>
      <c r="P147" s="102"/>
      <c r="Q147" s="102"/>
      <c r="R147" s="102"/>
      <c r="S147" s="102"/>
      <c r="T147" s="102"/>
      <c r="U147" s="102"/>
    </row>
    <row r="148" spans="1:21" hidden="1">
      <c r="A148" s="102"/>
      <c r="B148" s="102"/>
      <c r="C148" s="102"/>
      <c r="D148" s="102"/>
      <c r="E148" s="102"/>
      <c r="F148" s="102"/>
      <c r="G148" s="102"/>
      <c r="H148" s="102"/>
      <c r="I148" s="102"/>
      <c r="J148" s="102"/>
      <c r="K148" s="102"/>
      <c r="L148" s="102"/>
      <c r="M148" s="102"/>
      <c r="N148" s="102"/>
      <c r="O148" s="102"/>
      <c r="P148" s="102"/>
      <c r="Q148" s="102"/>
      <c r="R148" s="102"/>
      <c r="S148" s="102"/>
      <c r="T148" s="102"/>
      <c r="U148" s="102"/>
    </row>
    <row r="149" spans="1:21" hidden="1">
      <c r="A149" s="102"/>
      <c r="B149" s="102"/>
      <c r="C149" s="102"/>
      <c r="D149" s="102"/>
      <c r="E149" s="102"/>
      <c r="F149" s="102"/>
      <c r="G149" s="102"/>
      <c r="H149" s="102"/>
      <c r="I149" s="102"/>
      <c r="J149" s="102"/>
      <c r="K149" s="102"/>
      <c r="L149" s="102"/>
      <c r="M149" s="102"/>
      <c r="N149" s="102"/>
      <c r="O149" s="102"/>
      <c r="P149" s="102"/>
      <c r="Q149" s="102"/>
      <c r="R149" s="102"/>
      <c r="S149" s="102"/>
      <c r="T149" s="102"/>
      <c r="U149" s="102"/>
    </row>
    <row r="150" spans="1:21" hidden="1">
      <c r="A150" s="102"/>
      <c r="B150" s="102"/>
      <c r="C150" s="102"/>
      <c r="D150" s="102"/>
      <c r="E150" s="102"/>
      <c r="F150" s="102"/>
      <c r="G150" s="102"/>
      <c r="H150" s="102"/>
      <c r="I150" s="102"/>
      <c r="J150" s="102"/>
      <c r="K150" s="102"/>
      <c r="L150" s="102"/>
      <c r="M150" s="102"/>
      <c r="N150" s="102"/>
      <c r="O150" s="102"/>
      <c r="P150" s="102"/>
      <c r="Q150" s="102"/>
      <c r="R150" s="102"/>
      <c r="S150" s="102"/>
      <c r="T150" s="102"/>
      <c r="U150" s="102"/>
    </row>
    <row r="151" spans="1:21" hidden="1">
      <c r="A151" s="102"/>
      <c r="B151" s="102"/>
      <c r="C151" s="102"/>
      <c r="D151" s="102"/>
      <c r="E151" s="102"/>
      <c r="F151" s="102"/>
      <c r="G151" s="102"/>
      <c r="H151" s="102"/>
      <c r="I151" s="102"/>
      <c r="J151" s="102"/>
      <c r="K151" s="102"/>
      <c r="L151" s="102"/>
      <c r="M151" s="102"/>
      <c r="N151" s="102"/>
      <c r="O151" s="102"/>
      <c r="P151" s="102"/>
      <c r="Q151" s="102"/>
      <c r="R151" s="102"/>
      <c r="S151" s="102"/>
      <c r="T151" s="102"/>
      <c r="U151" s="102"/>
    </row>
    <row r="152" spans="1:21" hidden="1">
      <c r="A152" s="102"/>
      <c r="B152" s="102"/>
      <c r="C152" s="102"/>
      <c r="D152" s="102"/>
      <c r="E152" s="102"/>
      <c r="F152" s="102"/>
      <c r="G152" s="102"/>
      <c r="H152" s="102"/>
      <c r="I152" s="102"/>
      <c r="J152" s="102"/>
      <c r="K152" s="102"/>
      <c r="L152" s="102"/>
      <c r="M152" s="102"/>
      <c r="N152" s="102"/>
      <c r="O152" s="102"/>
      <c r="P152" s="102"/>
      <c r="Q152" s="102"/>
      <c r="R152" s="102"/>
      <c r="S152" s="102"/>
      <c r="T152" s="102"/>
      <c r="U152" s="102"/>
    </row>
    <row r="153" spans="1:21" hidden="1">
      <c r="A153" s="102"/>
      <c r="B153" s="102"/>
      <c r="C153" s="102"/>
      <c r="D153" s="102"/>
      <c r="E153" s="102"/>
      <c r="F153" s="102"/>
      <c r="G153" s="102"/>
      <c r="H153" s="102"/>
      <c r="I153" s="102"/>
      <c r="J153" s="102"/>
      <c r="K153" s="102"/>
      <c r="L153" s="102"/>
      <c r="M153" s="102"/>
      <c r="N153" s="102"/>
      <c r="O153" s="102"/>
      <c r="P153" s="102"/>
      <c r="Q153" s="102"/>
      <c r="R153" s="102"/>
      <c r="S153" s="102"/>
      <c r="T153" s="102"/>
      <c r="U153" s="102"/>
    </row>
    <row r="154" spans="1:21" hidden="1">
      <c r="A154" s="102"/>
      <c r="B154" s="102"/>
      <c r="C154" s="102"/>
      <c r="D154" s="102"/>
      <c r="E154" s="102"/>
      <c r="F154" s="102"/>
      <c r="G154" s="102"/>
      <c r="H154" s="102"/>
      <c r="I154" s="102"/>
      <c r="J154" s="102"/>
      <c r="K154" s="102"/>
      <c r="L154" s="102"/>
      <c r="M154" s="102"/>
      <c r="N154" s="102"/>
      <c r="O154" s="102"/>
      <c r="P154" s="102"/>
      <c r="Q154" s="102"/>
      <c r="R154" s="102"/>
      <c r="S154" s="102"/>
      <c r="T154" s="102"/>
      <c r="U154" s="102"/>
    </row>
    <row r="155" spans="1:21" hidden="1">
      <c r="A155" s="102"/>
      <c r="B155" s="102"/>
      <c r="C155" s="102"/>
      <c r="D155" s="102"/>
      <c r="E155" s="102"/>
      <c r="F155" s="102"/>
      <c r="G155" s="102"/>
      <c r="H155" s="102"/>
      <c r="I155" s="102"/>
      <c r="J155" s="102"/>
      <c r="K155" s="102"/>
      <c r="L155" s="102"/>
      <c r="M155" s="102"/>
      <c r="N155" s="102"/>
      <c r="O155" s="102"/>
      <c r="P155" s="102"/>
      <c r="Q155" s="102"/>
      <c r="R155" s="102"/>
      <c r="S155" s="102"/>
      <c r="T155" s="102"/>
      <c r="U155" s="102"/>
    </row>
    <row r="156" spans="1:21" hidden="1">
      <c r="A156" s="102"/>
      <c r="B156" s="102"/>
      <c r="C156" s="102"/>
      <c r="D156" s="102"/>
      <c r="E156" s="102"/>
      <c r="F156" s="102"/>
      <c r="G156" s="102"/>
      <c r="H156" s="102"/>
      <c r="I156" s="102"/>
      <c r="J156" s="102"/>
      <c r="K156" s="102"/>
      <c r="L156" s="102"/>
      <c r="M156" s="102"/>
      <c r="N156" s="102"/>
      <c r="O156" s="102"/>
      <c r="P156" s="102"/>
      <c r="Q156" s="102"/>
      <c r="R156" s="102"/>
      <c r="S156" s="102"/>
      <c r="T156" s="102"/>
      <c r="U156" s="102"/>
    </row>
    <row r="157" spans="1:21" hidden="1">
      <c r="A157" s="102"/>
      <c r="B157" s="102"/>
      <c r="C157" s="102"/>
      <c r="D157" s="102"/>
      <c r="E157" s="102"/>
      <c r="F157" s="102"/>
      <c r="G157" s="102"/>
      <c r="H157" s="102"/>
      <c r="I157" s="102"/>
      <c r="J157" s="102"/>
      <c r="K157" s="102"/>
      <c r="L157" s="102"/>
      <c r="M157" s="102"/>
      <c r="N157" s="102"/>
      <c r="O157" s="102"/>
      <c r="P157" s="102"/>
      <c r="Q157" s="102"/>
      <c r="R157" s="102"/>
      <c r="S157" s="102"/>
      <c r="T157" s="102"/>
      <c r="U157" s="102"/>
    </row>
    <row r="158" spans="1:21" hidden="1">
      <c r="A158" s="102"/>
      <c r="B158" s="102"/>
      <c r="C158" s="102"/>
      <c r="D158" s="102"/>
      <c r="E158" s="102"/>
      <c r="F158" s="102"/>
      <c r="G158" s="102"/>
      <c r="H158" s="102"/>
      <c r="I158" s="102"/>
      <c r="J158" s="102"/>
      <c r="K158" s="102"/>
      <c r="L158" s="102"/>
      <c r="M158" s="102"/>
      <c r="N158" s="102"/>
      <c r="O158" s="102"/>
      <c r="P158" s="102"/>
      <c r="Q158" s="102"/>
      <c r="R158" s="102"/>
      <c r="S158" s="102"/>
      <c r="T158" s="102"/>
      <c r="U158" s="102"/>
    </row>
    <row r="159" spans="1:21" hidden="1">
      <c r="A159" s="102"/>
      <c r="B159" s="102"/>
      <c r="C159" s="102"/>
      <c r="D159" s="102"/>
      <c r="E159" s="102"/>
      <c r="F159" s="102"/>
      <c r="G159" s="102"/>
      <c r="H159" s="102"/>
      <c r="I159" s="102"/>
      <c r="J159" s="102"/>
      <c r="K159" s="102"/>
      <c r="L159" s="102"/>
      <c r="M159" s="102"/>
      <c r="N159" s="102"/>
      <c r="O159" s="102"/>
      <c r="P159" s="102"/>
      <c r="Q159" s="102"/>
      <c r="R159" s="102"/>
      <c r="S159" s="102"/>
      <c r="T159" s="102"/>
      <c r="U159" s="102"/>
    </row>
    <row r="160" spans="1:21" hidden="1">
      <c r="A160" s="102"/>
      <c r="B160" s="102"/>
      <c r="C160" s="102"/>
      <c r="D160" s="102"/>
      <c r="E160" s="102"/>
      <c r="F160" s="102"/>
      <c r="G160" s="102"/>
      <c r="H160" s="102"/>
      <c r="I160" s="102"/>
      <c r="J160" s="102"/>
      <c r="K160" s="102"/>
      <c r="L160" s="102"/>
      <c r="M160" s="102"/>
      <c r="N160" s="102"/>
      <c r="O160" s="102"/>
      <c r="P160" s="102"/>
      <c r="Q160" s="102"/>
      <c r="R160" s="102"/>
      <c r="S160" s="102"/>
      <c r="T160" s="102"/>
      <c r="U160" s="102"/>
    </row>
    <row r="161" spans="1:21" hidden="1">
      <c r="A161" s="102"/>
      <c r="B161" s="102"/>
      <c r="C161" s="102"/>
      <c r="D161" s="102"/>
      <c r="E161" s="102"/>
      <c r="F161" s="102"/>
      <c r="G161" s="102"/>
      <c r="H161" s="102"/>
      <c r="I161" s="102"/>
      <c r="J161" s="102"/>
      <c r="K161" s="102"/>
      <c r="L161" s="102"/>
      <c r="M161" s="102"/>
      <c r="N161" s="102"/>
      <c r="O161" s="102"/>
      <c r="P161" s="102"/>
      <c r="Q161" s="102"/>
      <c r="R161" s="102"/>
      <c r="S161" s="102"/>
      <c r="T161" s="102"/>
      <c r="U161" s="102"/>
    </row>
    <row r="162" spans="1:21" hidden="1">
      <c r="A162" s="102"/>
      <c r="B162" s="102"/>
      <c r="C162" s="102"/>
      <c r="D162" s="102"/>
      <c r="E162" s="102"/>
      <c r="F162" s="102"/>
      <c r="G162" s="102"/>
      <c r="H162" s="102"/>
      <c r="I162" s="102"/>
      <c r="J162" s="102"/>
      <c r="K162" s="102"/>
      <c r="L162" s="102"/>
      <c r="M162" s="102"/>
      <c r="N162" s="102"/>
      <c r="O162" s="102"/>
      <c r="P162" s="102"/>
      <c r="Q162" s="102"/>
      <c r="R162" s="102"/>
      <c r="S162" s="102"/>
      <c r="T162" s="102"/>
      <c r="U162" s="102"/>
    </row>
    <row r="163" spans="1:21" hidden="1">
      <c r="A163" s="102"/>
      <c r="B163" s="102"/>
      <c r="C163" s="102"/>
      <c r="D163" s="102"/>
      <c r="E163" s="102"/>
      <c r="F163" s="102"/>
      <c r="G163" s="102"/>
      <c r="H163" s="102"/>
      <c r="I163" s="102"/>
      <c r="J163" s="102"/>
      <c r="K163" s="102"/>
      <c r="L163" s="102"/>
      <c r="M163" s="102"/>
      <c r="N163" s="102"/>
      <c r="O163" s="102"/>
      <c r="P163" s="102"/>
      <c r="Q163" s="102"/>
      <c r="R163" s="102"/>
      <c r="S163" s="102"/>
      <c r="T163" s="102"/>
      <c r="U163" s="102"/>
    </row>
    <row r="164" spans="1:21" hidden="1">
      <c r="A164" s="102"/>
      <c r="B164" s="102"/>
      <c r="C164" s="102"/>
      <c r="D164" s="102"/>
      <c r="E164" s="102"/>
      <c r="F164" s="102"/>
      <c r="G164" s="102"/>
      <c r="H164" s="102"/>
      <c r="I164" s="102"/>
      <c r="J164" s="102"/>
      <c r="K164" s="102"/>
      <c r="L164" s="102"/>
      <c r="M164" s="102"/>
      <c r="N164" s="102"/>
      <c r="O164" s="102"/>
      <c r="P164" s="102"/>
      <c r="Q164" s="102"/>
      <c r="R164" s="102"/>
      <c r="S164" s="102"/>
      <c r="T164" s="102"/>
      <c r="U164" s="102"/>
    </row>
    <row r="165" spans="1:21" hidden="1">
      <c r="A165" s="102"/>
      <c r="B165" s="102"/>
      <c r="C165" s="102"/>
      <c r="D165" s="102"/>
      <c r="E165" s="102"/>
      <c r="F165" s="102"/>
      <c r="G165" s="102"/>
      <c r="H165" s="102"/>
      <c r="I165" s="102"/>
      <c r="J165" s="102"/>
      <c r="K165" s="102"/>
      <c r="L165" s="102"/>
      <c r="M165" s="102"/>
      <c r="N165" s="102"/>
      <c r="O165" s="102"/>
      <c r="P165" s="102"/>
      <c r="Q165" s="102"/>
      <c r="R165" s="102"/>
      <c r="S165" s="102"/>
      <c r="T165" s="102"/>
      <c r="U165" s="102"/>
    </row>
    <row r="166" spans="1:21" hidden="1">
      <c r="A166" s="102"/>
      <c r="B166" s="102"/>
      <c r="C166" s="102"/>
      <c r="D166" s="102"/>
      <c r="E166" s="102"/>
      <c r="F166" s="102"/>
      <c r="G166" s="102"/>
      <c r="H166" s="102"/>
      <c r="I166" s="102"/>
      <c r="J166" s="102"/>
      <c r="K166" s="102"/>
      <c r="L166" s="102"/>
      <c r="M166" s="102"/>
      <c r="N166" s="102"/>
      <c r="O166" s="102"/>
      <c r="P166" s="102"/>
      <c r="Q166" s="102"/>
      <c r="R166" s="102"/>
      <c r="S166" s="102"/>
      <c r="T166" s="102"/>
      <c r="U166" s="102"/>
    </row>
    <row r="167" spans="1:21">
      <c r="A167" s="102"/>
      <c r="B167" s="102"/>
      <c r="C167" s="102"/>
      <c r="D167" s="102"/>
      <c r="E167" s="102"/>
      <c r="F167" s="102"/>
      <c r="G167" s="102"/>
      <c r="H167" s="102"/>
      <c r="I167" s="102"/>
      <c r="J167" s="102"/>
      <c r="K167" s="102"/>
      <c r="L167" s="102"/>
      <c r="M167" s="102"/>
      <c r="N167" s="102"/>
      <c r="O167" s="102"/>
      <c r="P167" s="102"/>
      <c r="Q167" s="102"/>
      <c r="R167" s="102"/>
      <c r="S167" s="102"/>
      <c r="T167" s="102"/>
      <c r="U167" s="102"/>
    </row>
  </sheetData>
  <sheetProtection algorithmName="SHA-512" hashValue="HAtEh7B+c/sNUIu7MYLAyEixzy0ftrdDWUCOryEj6nJe4u3FqDbgaufiQ1Cccwnml9S1KPCc+BZW6cNIaMWH4w==" saltValue="nubzgSmFrO8poFI4boSFnA==" spinCount="100000" sheet="1" objects="1" scenarios="1"/>
  <mergeCells count="26">
    <mergeCell ref="B16:D17"/>
    <mergeCell ref="B14:J14"/>
    <mergeCell ref="D7:L7"/>
    <mergeCell ref="B21:D22"/>
    <mergeCell ref="B7:C7"/>
    <mergeCell ref="D5:L5"/>
    <mergeCell ref="D6:L6"/>
    <mergeCell ref="M6:O6"/>
    <mergeCell ref="B4:C4"/>
    <mergeCell ref="B12:G12"/>
    <mergeCell ref="B2:X2"/>
    <mergeCell ref="B9:X9"/>
    <mergeCell ref="P3:X3"/>
    <mergeCell ref="P4:X4"/>
    <mergeCell ref="M4:O4"/>
    <mergeCell ref="M7:O7"/>
    <mergeCell ref="P7:X7"/>
    <mergeCell ref="P5:X5"/>
    <mergeCell ref="M5:O5"/>
    <mergeCell ref="P6:X6"/>
    <mergeCell ref="B3:C3"/>
    <mergeCell ref="B6:C6"/>
    <mergeCell ref="B5:C5"/>
    <mergeCell ref="M3:O3"/>
    <mergeCell ref="D3:L3"/>
    <mergeCell ref="D4:L4"/>
  </mergeCells>
  <conditionalFormatting sqref="E17:AM17 E22:AO22">
    <cfRule type="containsText" dxfId="96" priority="13" operator="containsText" text="X">
      <formula>NOT(ISERROR(SEARCH("X",E17)))</formula>
    </cfRule>
  </conditionalFormatting>
  <conditionalFormatting sqref="E17:AM17">
    <cfRule type="containsErrors" dxfId="95" priority="15">
      <formula>ISERROR(E17)</formula>
    </cfRule>
  </conditionalFormatting>
  <conditionalFormatting sqref="K33 K30 L31:L32 K14:K28 K10:K12">
    <cfRule type="containsText" dxfId="94" priority="3" operator="containsText" text="Yes">
      <formula>NOT(ISERROR(SEARCH("Yes",K10)))</formula>
    </cfRule>
  </conditionalFormatting>
  <conditionalFormatting sqref="K29">
    <cfRule type="containsText" dxfId="93" priority="2" operator="containsText" text="Yes">
      <formula>NOT(ISERROR(SEARCH("Yes",K29)))</formula>
    </cfRule>
  </conditionalFormatting>
  <conditionalFormatting sqref="E38">
    <cfRule type="cellIs" dxfId="92" priority="1" operator="greaterThan">
      <formula>0</formula>
    </cfRule>
  </conditionalFormatting>
  <dataValidations count="6">
    <dataValidation type="whole" allowBlank="1" showInputMessage="1" showErrorMessage="1" errorTitle="DUNS Number" error="Please enter a 9 digit numeric DUNS number." sqref="AQ9:AS9" xr:uid="{00000000-0002-0000-0100-000000000000}">
      <formula1>10000000</formula1>
      <formula2>9999999999</formula2>
    </dataValidation>
    <dataValidation type="whole" allowBlank="1" showInputMessage="1" showErrorMessage="1" errorTitle="Mech ID" error="Please enter a 4-6 digit mechanism ID." sqref="D4:L4" xr:uid="{00000000-0002-0000-0100-000001000000}">
      <formula1>1000</formula1>
      <formula2>999999</formula2>
    </dataValidation>
    <dataValidation type="custom" allowBlank="1" showInputMessage="1" showErrorMessage="1" sqref="P4:AO4" xr:uid="{00000000-0002-0000-0100-000002000000}">
      <formula1>IF(P4="",TRUE,IF(ISERROR(SUMPRODUCT(SEARCH(MID(P4,ROW(INDIRECT("1:"&amp;LEN(P4))),1),"0123456789abcdefghijklmnopqrstuvwxyz"))),FALSE,TRUE))</formula1>
    </dataValidation>
    <dataValidation type="list" allowBlank="1" showInputMessage="1" showErrorMessage="1" sqref="P5:AO5" xr:uid="{00000000-0002-0000-0100-000003000000}">
      <formula1>COP20_OU_list</formula1>
    </dataValidation>
    <dataValidation type="textLength" operator="equal" allowBlank="1" showInputMessage="1" showErrorMessage="1" sqref="D6:L6" xr:uid="{00000000-0002-0000-0100-000004000000}">
      <formula1>9</formula1>
    </dataValidation>
    <dataValidation type="list" allowBlank="1" showInputMessage="1" showErrorMessage="1" sqref="D3:L3" xr:uid="{43068C1D-C50E-9E4E-A02F-9FE010EB4CC8}">
      <formula1>COP20_funding_agencies</formula1>
    </dataValidation>
  </dataValidation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AP1048576"/>
  <sheetViews>
    <sheetView showGridLines="0" tabSelected="1" zoomScaleNormal="100" workbookViewId="0">
      <selection activeCell="F19" sqref="F19"/>
    </sheetView>
  </sheetViews>
  <sheetFormatPr defaultColWidth="0" defaultRowHeight="0" customHeight="1" zeroHeight="1"/>
  <cols>
    <col min="1" max="1" width="5.453125" style="83" customWidth="1"/>
    <col min="2" max="2" width="26.81640625" style="83" customWidth="1"/>
    <col min="3" max="3" width="16.81640625" style="83" customWidth="1"/>
    <col min="4" max="38" width="17.453125" style="12" customWidth="1"/>
    <col min="39" max="39" width="15.453125" style="99" customWidth="1"/>
    <col min="40" max="40" width="12.453125" style="99" customWidth="1"/>
    <col min="41" max="41" width="9.1796875" style="13" customWidth="1"/>
    <col min="42" max="42" width="9.1796875" style="12" customWidth="1"/>
    <col min="43" max="16384" width="9.1796875" style="12" hidden="1"/>
  </cols>
  <sheetData>
    <row r="1" spans="1:41" ht="15.75" customHeight="1">
      <c r="A1" s="12"/>
      <c r="B1" s="12"/>
      <c r="C1" s="12"/>
      <c r="AM1" s="12"/>
      <c r="AN1" s="12"/>
    </row>
    <row r="2" spans="1:41" s="22" customFormat="1" ht="29" customHeight="1">
      <c r="A2" s="14"/>
      <c r="B2" s="15"/>
      <c r="C2" s="16"/>
      <c r="D2" s="17" t="s">
        <v>393</v>
      </c>
      <c r="E2" s="18" t="s">
        <v>359</v>
      </c>
      <c r="F2" s="18" t="s">
        <v>360</v>
      </c>
      <c r="G2" s="19" t="s">
        <v>361</v>
      </c>
      <c r="H2" s="18" t="s">
        <v>362</v>
      </c>
      <c r="I2" s="19" t="s">
        <v>363</v>
      </c>
      <c r="J2" s="18" t="s">
        <v>364</v>
      </c>
      <c r="K2" s="19" t="s">
        <v>375</v>
      </c>
      <c r="L2" s="18" t="s">
        <v>376</v>
      </c>
      <c r="M2" s="19" t="s">
        <v>377</v>
      </c>
      <c r="N2" s="18" t="s">
        <v>374</v>
      </c>
      <c r="O2" s="19" t="s">
        <v>373</v>
      </c>
      <c r="P2" s="18" t="s">
        <v>372</v>
      </c>
      <c r="Q2" s="19" t="s">
        <v>371</v>
      </c>
      <c r="R2" s="18" t="s">
        <v>370</v>
      </c>
      <c r="S2" s="18" t="s">
        <v>369</v>
      </c>
      <c r="T2" s="18" t="s">
        <v>368</v>
      </c>
      <c r="U2" s="18" t="s">
        <v>367</v>
      </c>
      <c r="V2" s="18" t="s">
        <v>366</v>
      </c>
      <c r="W2" s="18" t="s">
        <v>365</v>
      </c>
      <c r="X2" s="18" t="s">
        <v>511</v>
      </c>
      <c r="Y2" s="18" t="s">
        <v>513</v>
      </c>
      <c r="Z2" s="18" t="s">
        <v>514</v>
      </c>
      <c r="AA2" s="18" t="s">
        <v>515</v>
      </c>
      <c r="AB2" s="18" t="s">
        <v>516</v>
      </c>
      <c r="AC2" s="18" t="s">
        <v>517</v>
      </c>
      <c r="AD2" s="18" t="s">
        <v>518</v>
      </c>
      <c r="AE2" s="18" t="s">
        <v>519</v>
      </c>
      <c r="AF2" s="18" t="s">
        <v>520</v>
      </c>
      <c r="AG2" s="18" t="s">
        <v>521</v>
      </c>
      <c r="AH2" s="18" t="s">
        <v>522</v>
      </c>
      <c r="AI2" s="18" t="s">
        <v>523</v>
      </c>
      <c r="AJ2" s="18" t="s">
        <v>524</v>
      </c>
      <c r="AK2" s="18" t="s">
        <v>525</v>
      </c>
      <c r="AL2" s="18" t="s">
        <v>526</v>
      </c>
      <c r="AM2" s="20"/>
      <c r="AN2" s="20"/>
      <c r="AO2" s="21"/>
    </row>
    <row r="3" spans="1:41" s="30" customFormat="1" ht="28" customHeight="1">
      <c r="A3" s="31" t="s">
        <v>546</v>
      </c>
      <c r="B3" s="15"/>
      <c r="C3" s="23"/>
      <c r="D3" s="24" t="s">
        <v>128</v>
      </c>
      <c r="E3" s="25"/>
      <c r="F3" s="25"/>
      <c r="G3" s="26"/>
      <c r="H3" s="25"/>
      <c r="I3" s="26"/>
      <c r="J3" s="25"/>
      <c r="K3" s="26"/>
      <c r="L3" s="25"/>
      <c r="M3" s="26"/>
      <c r="N3" s="25"/>
      <c r="O3" s="26"/>
      <c r="P3" s="25"/>
      <c r="Q3" s="26"/>
      <c r="R3" s="25"/>
      <c r="S3" s="25"/>
      <c r="T3" s="27"/>
      <c r="U3" s="27"/>
      <c r="V3" s="27"/>
      <c r="W3" s="27"/>
      <c r="X3" s="27"/>
      <c r="Y3" s="27"/>
      <c r="Z3" s="27"/>
      <c r="AA3" s="27"/>
      <c r="AB3" s="27"/>
      <c r="AC3" s="27"/>
      <c r="AD3" s="27"/>
      <c r="AE3" s="27"/>
      <c r="AF3" s="27"/>
      <c r="AG3" s="27"/>
      <c r="AH3" s="27"/>
      <c r="AI3" s="27"/>
      <c r="AJ3" s="27"/>
      <c r="AK3" s="27"/>
      <c r="AL3" s="27"/>
      <c r="AM3" s="28"/>
      <c r="AN3" s="28"/>
      <c r="AO3" s="29"/>
    </row>
    <row r="4" spans="1:41" s="37" customFormat="1" ht="45" customHeight="1">
      <c r="A4" s="31" t="s">
        <v>94</v>
      </c>
      <c r="B4" s="32"/>
      <c r="C4" s="23"/>
      <c r="D4" s="33" t="s">
        <v>475</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5"/>
      <c r="AN4" s="35"/>
      <c r="AO4" s="36"/>
    </row>
    <row r="5" spans="1:41" s="37" customFormat="1" ht="45" customHeight="1">
      <c r="A5" s="38" t="s">
        <v>47</v>
      </c>
      <c r="B5" s="39"/>
      <c r="C5" s="40"/>
      <c r="D5" s="124" t="s">
        <v>351</v>
      </c>
      <c r="E5" s="34"/>
      <c r="F5" s="34"/>
      <c r="G5" s="41"/>
      <c r="H5" s="34"/>
      <c r="I5" s="41"/>
      <c r="J5" s="34"/>
      <c r="K5" s="41"/>
      <c r="L5" s="34"/>
      <c r="M5" s="41"/>
      <c r="N5" s="34"/>
      <c r="O5" s="41"/>
      <c r="P5" s="34"/>
      <c r="Q5" s="41"/>
      <c r="R5" s="34"/>
      <c r="S5" s="34"/>
      <c r="T5" s="34"/>
      <c r="U5" s="42"/>
      <c r="V5" s="42"/>
      <c r="W5" s="42"/>
      <c r="X5" s="150"/>
      <c r="Y5" s="150"/>
      <c r="Z5" s="150"/>
      <c r="AA5" s="150"/>
      <c r="AB5" s="150"/>
      <c r="AC5" s="150"/>
      <c r="AD5" s="150"/>
      <c r="AE5" s="150"/>
      <c r="AF5" s="150"/>
      <c r="AG5" s="150"/>
      <c r="AH5" s="150"/>
      <c r="AI5" s="150"/>
      <c r="AJ5" s="150"/>
      <c r="AK5" s="150"/>
      <c r="AL5" s="150"/>
      <c r="AM5" s="35"/>
      <c r="AN5" s="35"/>
      <c r="AO5" s="36"/>
    </row>
    <row r="6" spans="1:41" s="52" customFormat="1" ht="34" customHeight="1">
      <c r="A6" s="43" t="s">
        <v>426</v>
      </c>
      <c r="B6" s="44"/>
      <c r="C6" s="45"/>
      <c r="D6" s="46" t="s">
        <v>427</v>
      </c>
      <c r="E6" s="47" t="s">
        <v>428</v>
      </c>
      <c r="F6" s="47" t="s">
        <v>429</v>
      </c>
      <c r="G6" s="47" t="s">
        <v>430</v>
      </c>
      <c r="H6" s="47" t="s">
        <v>431</v>
      </c>
      <c r="I6" s="47" t="s">
        <v>432</v>
      </c>
      <c r="J6" s="47" t="s">
        <v>433</v>
      </c>
      <c r="K6" s="47" t="s">
        <v>434</v>
      </c>
      <c r="L6" s="47" t="s">
        <v>435</v>
      </c>
      <c r="M6" s="47" t="s">
        <v>436</v>
      </c>
      <c r="N6" s="47" t="s">
        <v>437</v>
      </c>
      <c r="O6" s="47" t="s">
        <v>438</v>
      </c>
      <c r="P6" s="47" t="s">
        <v>439</v>
      </c>
      <c r="Q6" s="47" t="s">
        <v>440</v>
      </c>
      <c r="R6" s="47" t="s">
        <v>441</v>
      </c>
      <c r="S6" s="47" t="s">
        <v>442</v>
      </c>
      <c r="T6" s="47" t="s">
        <v>443</v>
      </c>
      <c r="U6" s="47" t="s">
        <v>444</v>
      </c>
      <c r="V6" s="47" t="s">
        <v>445</v>
      </c>
      <c r="W6" s="48" t="s">
        <v>446</v>
      </c>
      <c r="X6" s="48" t="s">
        <v>512</v>
      </c>
      <c r="Y6" s="48" t="s">
        <v>527</v>
      </c>
      <c r="Z6" s="48" t="s">
        <v>528</v>
      </c>
      <c r="AA6" s="48" t="s">
        <v>529</v>
      </c>
      <c r="AB6" s="48" t="s">
        <v>530</v>
      </c>
      <c r="AC6" s="48" t="s">
        <v>531</v>
      </c>
      <c r="AD6" s="48" t="s">
        <v>532</v>
      </c>
      <c r="AE6" s="48" t="s">
        <v>533</v>
      </c>
      <c r="AF6" s="48" t="s">
        <v>534</v>
      </c>
      <c r="AG6" s="48" t="s">
        <v>535</v>
      </c>
      <c r="AH6" s="48" t="s">
        <v>536</v>
      </c>
      <c r="AI6" s="48" t="s">
        <v>537</v>
      </c>
      <c r="AJ6" s="48" t="s">
        <v>538</v>
      </c>
      <c r="AK6" s="48" t="s">
        <v>539</v>
      </c>
      <c r="AL6" s="48" t="s">
        <v>540</v>
      </c>
      <c r="AM6" s="49" t="s">
        <v>99</v>
      </c>
      <c r="AN6" s="50" t="s">
        <v>100</v>
      </c>
      <c r="AO6" s="51"/>
    </row>
    <row r="7" spans="1:41" ht="13" customHeight="1">
      <c r="A7" s="53" t="s">
        <v>542</v>
      </c>
      <c r="B7" s="54"/>
      <c r="C7" s="55"/>
      <c r="D7" s="56" t="s">
        <v>321</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8">
        <f>SUM(ROUND(E7,0),ROUND(F7,0),ROUND(G7,0), ROUND(H7,0), ROUND(I7,0), ROUND(J7,0), ROUND(K7,0), ROUND(L7,0), ROUND(M7,0), ROUND(N7,0), ROUND(O7,0),ROUND(P7,0), ROUND(Q7,0), ROUND(R7,0), ROUND(S7,0), ROUND(T7,0), ROUND(U7,0), ROUND(V7,0), ROUND(W7,0), ROUND(X7,0), ROUND(Y7,0), ROUND(Z7,0), ROUND(AA7,0), ROUND(AB7,0), ROUND(AC7,0), ROUND(AD7,0), ROUND(AE7,0), ROUND(AF7,0), ROUND(AG7,0), ROUND(AH7,0), ROUND(AI7,0), ROUND(AJ7,0), ROUND(AK7,0), ROUND(AL7,0))</f>
        <v>0</v>
      </c>
      <c r="AN7" s="59">
        <f t="shared" ref="AN7:AN28" si="0">IFERROR(AM7/$AM$28,0)</f>
        <v>0</v>
      </c>
    </row>
    <row r="8" spans="1:41" ht="13" customHeight="1">
      <c r="A8" s="53" t="s">
        <v>543</v>
      </c>
      <c r="B8" s="54"/>
      <c r="C8" s="55"/>
      <c r="D8" s="56" t="s">
        <v>321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8">
        <f>SUM(ROUND(E8,0),ROUND(F8,0),ROUND(G8,0), ROUND(H8,0), ROUND(I8,0), ROUND(J8,0), ROUND(K8,0), ROUND(L8,0), ROUND(M8,0), ROUND(N8,0), ROUND(O8,0),ROUND(P8,0), ROUND(Q8,0), ROUND(R8,0), ROUND(S8,0), ROUND(T8,0), ROUND(U8,0), ROUND(V8,0), ROUND(W8,0), ROUND(X8,0), ROUND(Y8,0), ROUND(Z8,0), ROUND(AA8,0), ROUND(AB8,0), ROUND(AC8,0), ROUND(AD8,0), ROUND(AE8,0), ROUND(AF8,0), ROUND(AG8,0), ROUND(AH8,0), ROUND(AI8,0), ROUND(AJ8,0), ROUND(AK8,0), ROUND(AL8,0))</f>
        <v>0</v>
      </c>
      <c r="AN8" s="59">
        <f t="shared" si="0"/>
        <v>0</v>
      </c>
    </row>
    <row r="9" spans="1:41" ht="13" customHeight="1">
      <c r="A9" s="53" t="s">
        <v>378</v>
      </c>
      <c r="B9" s="54"/>
      <c r="C9" s="55"/>
      <c r="D9" s="60"/>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8">
        <f>SUM(ROUND(D9,0), ROUND(E9,0),ROUND(F9,0),ROUND(G9,0), ROUND(H9,0), ROUND(I9,0), ROUND(J9,0), ROUND(K9,0), ROUND(L9,0), ROUND(M9,0), ROUND(N9,0), ROUND(O9,0),ROUND(P9,0), ROUND(Q9,0), ROUND(R9,0), ROUND(S9,0), ROUND(T9,0), ROUND(U9,0), ROUND(V9,0), ROUND(W9,0), ROUND(X9,0), ROUND(Y9,0), ROUND(Z9,0), ROUND(AA9,0), ROUND(AB9,0), ROUND(AC9,0), ROUND(AD9,0), ROUND(AE9,0), ROUND(AF9,0), ROUND(AG9,0), ROUND(AH9,0), ROUND(AI9,0), ROUND(AJ9,0), ROUND(AK9,0), ROUND(AL9,0))</f>
        <v>0</v>
      </c>
      <c r="AN9" s="59">
        <f t="shared" si="0"/>
        <v>0</v>
      </c>
    </row>
    <row r="10" spans="1:41" ht="13" customHeight="1">
      <c r="A10" s="53" t="s">
        <v>2</v>
      </c>
      <c r="B10" s="54"/>
      <c r="C10" s="55"/>
      <c r="D10" s="60"/>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f t="shared" ref="AM10:AM14" si="1">SUM(ROUND(D10,0), ROUND(E10,0),ROUND(F10,0),ROUND(G10,0), ROUND(H10,0), ROUND(I10,0), ROUND(J10,0), ROUND(K10,0), ROUND(L10,0), ROUND(M10,0), ROUND(N10,0), ROUND(O10,0),ROUND(P10,0), ROUND(Q10,0), ROUND(R10,0), ROUND(S10,0), ROUND(T10,0), ROUND(U10,0), ROUND(V10,0), ROUND(W10,0), ROUND(X10,0), ROUND(Y10,0), ROUND(Z10,0), ROUND(AA10,0), ROUND(AB10,0), ROUND(AC10,0), ROUND(AD10,0), ROUND(AE10,0), ROUND(AF10,0), ROUND(AG10,0), ROUND(AH10,0), ROUND(AI10,0), ROUND(AJ10,0), ROUND(AK10,0), ROUND(AL10,0))</f>
        <v>0</v>
      </c>
      <c r="AN10" s="59">
        <f t="shared" si="0"/>
        <v>0</v>
      </c>
    </row>
    <row r="11" spans="1:41" ht="13" customHeight="1">
      <c r="A11" s="53" t="s">
        <v>379</v>
      </c>
      <c r="B11" s="61"/>
      <c r="C11" s="62"/>
      <c r="D11" s="60"/>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8">
        <f t="shared" si="1"/>
        <v>0</v>
      </c>
      <c r="AN11" s="59">
        <f t="shared" si="0"/>
        <v>0</v>
      </c>
    </row>
    <row r="12" spans="1:41" ht="13" customHeight="1">
      <c r="A12" s="53" t="s">
        <v>380</v>
      </c>
      <c r="B12" s="54"/>
      <c r="C12" s="55"/>
      <c r="D12" s="60"/>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8">
        <f t="shared" si="1"/>
        <v>0</v>
      </c>
      <c r="AN12" s="59">
        <f t="shared" si="0"/>
        <v>0</v>
      </c>
    </row>
    <row r="13" spans="1:41" ht="13" customHeight="1">
      <c r="A13" s="53" t="s">
        <v>381</v>
      </c>
      <c r="B13" s="54"/>
      <c r="C13" s="55"/>
      <c r="D13" s="60"/>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8">
        <f t="shared" si="1"/>
        <v>0</v>
      </c>
      <c r="AN13" s="59">
        <f t="shared" si="0"/>
        <v>0</v>
      </c>
    </row>
    <row r="14" spans="1:41" ht="13" customHeight="1">
      <c r="A14" s="53" t="s">
        <v>388</v>
      </c>
      <c r="B14" s="54"/>
      <c r="C14" s="55"/>
      <c r="D14" s="60"/>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8">
        <f t="shared" si="1"/>
        <v>0</v>
      </c>
      <c r="AN14" s="59">
        <f t="shared" si="0"/>
        <v>0</v>
      </c>
    </row>
    <row r="15" spans="1:41" ht="13" customHeight="1">
      <c r="A15" s="53" t="s">
        <v>382</v>
      </c>
      <c r="B15" s="54"/>
      <c r="C15" s="55"/>
      <c r="D15" s="56" t="s">
        <v>321</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8">
        <f>SUM(ROUND(E15,0),ROUND(F15,0),ROUND(G15,0), ROUND(H15,0), ROUND(I15,0), ROUND(J15,0), ROUND(K15,0), ROUND(L15,0), ROUND(M15,0), ROUND(N15,0), ROUND(O15,0),ROUND(P15,0), ROUND(Q15,0), ROUND(R15,0), ROUND(S15,0), ROUND(T15,0), ROUND(U15,0), ROUND(V15,0), ROUND(W15,0), ROUND(X15,0), ROUND(Y15,0), ROUND(Z15,0), ROUND(AA15,0), ROUND(AB15,0), ROUND(AC15,0), ROUND(AD15,0), ROUND(AE15,0), ROUND(AF15,0), ROUND(AG15,0), ROUND(AH15,0), ROUND(AI15,0), ROUND(AJ15,0), ROUND(AK15,0), ROUND(AL15,0))</f>
        <v>0</v>
      </c>
      <c r="AN15" s="59">
        <f t="shared" si="0"/>
        <v>0</v>
      </c>
    </row>
    <row r="16" spans="1:41" ht="13" customHeight="1">
      <c r="A16" s="53" t="s">
        <v>383</v>
      </c>
      <c r="B16" s="54"/>
      <c r="C16" s="55"/>
      <c r="D16" s="56" t="s">
        <v>321</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f>SUM(ROUND(E16,0),ROUND(F16,0),ROUND(G16,0), ROUND(H16,0), ROUND(I16,0), ROUND(J16,0), ROUND(K16,0), ROUND(L16,0), ROUND(M16,0), ROUND(N16,0), ROUND(O16,0),ROUND(P16,0), ROUND(Q16,0), ROUND(R16,0), ROUND(S16,0), ROUND(T16,0), ROUND(U16,0), ROUND(V16,0), ROUND(W16,0), ROUND(X16,0), ROUND(Y16,0), ROUND(Z16,0), ROUND(AA16,0), ROUND(AB16,0), ROUND(AC16,0), ROUND(AD16,0), ROUND(AE16,0), ROUND(AF16,0), ROUND(AG16,0), ROUND(AH16,0), ROUND(AI16,0), ROUND(AJ16,0), ROUND(AK16,0), ROUND(AL16,0))</f>
        <v>0</v>
      </c>
      <c r="AN16" s="59">
        <f t="shared" si="0"/>
        <v>0</v>
      </c>
    </row>
    <row r="17" spans="1:40" ht="13" customHeight="1">
      <c r="A17" s="53" t="s">
        <v>384</v>
      </c>
      <c r="B17" s="54"/>
      <c r="C17" s="55"/>
      <c r="D17" s="60"/>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8">
        <f t="shared" ref="AM17" si="2">SUM(ROUND(D17,0), ROUND(E17,0),ROUND(F17,0),ROUND(G17,0), ROUND(H17,0), ROUND(I17,0), ROUND(J17,0), ROUND(K17,0), ROUND(L17,0), ROUND(M17,0), ROUND(N17,0), ROUND(O17,0),ROUND(P17,0), ROUND(Q17,0), ROUND(R17,0), ROUND(S17,0), ROUND(T17,0), ROUND(U17,0), ROUND(V17,0), ROUND(W17,0), ROUND(X17,0), ROUND(Y17,0), ROUND(Z17,0), ROUND(AA17,0), ROUND(AB17,0), ROUND(AC17,0), ROUND(AD17,0), ROUND(AE17,0), ROUND(AF17,0), ROUND(AG17,0), ROUND(AH17,0), ROUND(AI17,0), ROUND(AJ17,0), ROUND(AK17,0), ROUND(AL17,0))</f>
        <v>0</v>
      </c>
      <c r="AN17" s="59">
        <f t="shared" si="0"/>
        <v>0</v>
      </c>
    </row>
    <row r="18" spans="1:40" ht="13" customHeight="1">
      <c r="A18" s="53" t="s">
        <v>544</v>
      </c>
      <c r="B18" s="54"/>
      <c r="C18" s="55"/>
      <c r="D18" s="56" t="s">
        <v>321</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8">
        <f>SUM(ROUND(E18,0),ROUND(F18,0),ROUND(G18,0), ROUND(H18,0), ROUND(I18,0), ROUND(J18,0), ROUND(K18,0), ROUND(L18,0), ROUND(M18,0), ROUND(N18,0), ROUND(O18,0),ROUND(P18,0), ROUND(Q18,0), ROUND(R18,0), ROUND(S18,0), ROUND(T18,0), ROUND(U18,0), ROUND(V18,0), ROUND(W18,0), ROUND(X18,0), ROUND(Y18,0), ROUND(Z18,0), ROUND(AA18,0), ROUND(AB18,0), ROUND(AC18,0), ROUND(AD18,0), ROUND(AE18,0), ROUND(AF18,0), ROUND(AG18,0), ROUND(AH18,0), ROUND(AI18,0), ROUND(AJ18,0), ROUND(AK18,0), ROUND(AL18,0))</f>
        <v>0</v>
      </c>
      <c r="AN18" s="59">
        <f t="shared" si="0"/>
        <v>0</v>
      </c>
    </row>
    <row r="19" spans="1:40" ht="13" customHeight="1">
      <c r="A19" s="53" t="s">
        <v>545</v>
      </c>
      <c r="B19" s="54"/>
      <c r="C19" s="55"/>
      <c r="D19" s="56" t="s">
        <v>321</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8">
        <f>SUM(ROUND(E19,0),ROUND(F19,0),ROUND(G19,0), ROUND(H19,0), ROUND(I19,0), ROUND(J19,0), ROUND(K19,0), ROUND(L19,0), ROUND(M19,0), ROUND(N19,0), ROUND(O19,0),ROUND(P19,0), ROUND(Q19,0), ROUND(R19,0), ROUND(S19,0), ROUND(T19,0), ROUND(U19,0), ROUND(V19,0), ROUND(W19,0), ROUND(X19,0), ROUND(Y19,0), ROUND(Z19,0), ROUND(AA19,0), ROUND(AB19,0), ROUND(AC19,0), ROUND(AD19,0), ROUND(AE19,0), ROUND(AF19,0), ROUND(AG19,0), ROUND(AH19,0), ROUND(AI19,0), ROUND(AJ19,0), ROUND(AK19,0), ROUND(AL19,0))</f>
        <v>0</v>
      </c>
      <c r="AN19" s="59">
        <f t="shared" si="0"/>
        <v>0</v>
      </c>
    </row>
    <row r="20" spans="1:40" ht="13" customHeight="1">
      <c r="A20" s="53" t="s">
        <v>385</v>
      </c>
      <c r="B20" s="54"/>
      <c r="C20" s="55"/>
      <c r="D20" s="56" t="s">
        <v>321</v>
      </c>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8">
        <f>SUM(ROUND(E20,0),ROUND(F20,0),ROUND(G20,0), ROUND(H20,0), ROUND(I20,0), ROUND(J20,0), ROUND(K20,0), ROUND(L20,0), ROUND(M20,0), ROUND(N20,0), ROUND(O20,0),ROUND(P20,0), ROUND(Q20,0), ROUND(R20,0), ROUND(S20,0), ROUND(T20,0), ROUND(U20,0), ROUND(V20,0), ROUND(W20,0), ROUND(X20,0), ROUND(Y20,0), ROUND(Z20,0), ROUND(AA20,0), ROUND(AB20,0), ROUND(AC20,0), ROUND(AD20,0), ROUND(AE20,0), ROUND(AF20,0), ROUND(AG20,0), ROUND(AH20,0), ROUND(AI20,0), ROUND(AJ20,0), ROUND(AK20,0), ROUND(AL20,0))</f>
        <v>0</v>
      </c>
      <c r="AN20" s="59">
        <f t="shared" si="0"/>
        <v>0</v>
      </c>
    </row>
    <row r="21" spans="1:40" ht="13" customHeight="1">
      <c r="A21" s="53" t="s">
        <v>389</v>
      </c>
      <c r="B21" s="54"/>
      <c r="C21" s="55"/>
      <c r="D21" s="60"/>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8">
        <f t="shared" ref="AM21:AM23" si="3">SUM(ROUND(D21,0), ROUND(E21,0),ROUND(F21,0),ROUND(G21,0), ROUND(H21,0), ROUND(I21,0), ROUND(J21,0), ROUND(K21,0), ROUND(L21,0), ROUND(M21,0), ROUND(N21,0), ROUND(O21,0),ROUND(P21,0), ROUND(Q21,0), ROUND(R21,0), ROUND(S21,0), ROUND(T21,0), ROUND(U21,0), ROUND(V21,0), ROUND(W21,0), ROUND(X21,0), ROUND(Y21,0), ROUND(Z21,0), ROUND(AA21,0), ROUND(AB21,0), ROUND(AC21,0), ROUND(AD21,0), ROUND(AE21,0), ROUND(AF21,0), ROUND(AG21,0), ROUND(AH21,0), ROUND(AI21,0), ROUND(AJ21,0), ROUND(AK21,0), ROUND(AL21,0))</f>
        <v>0</v>
      </c>
      <c r="AN21" s="59">
        <f t="shared" si="0"/>
        <v>0</v>
      </c>
    </row>
    <row r="22" spans="1:40" ht="13" customHeight="1">
      <c r="A22" s="63" t="s">
        <v>11</v>
      </c>
      <c r="B22" s="61"/>
      <c r="C22" s="55"/>
      <c r="D22" s="60"/>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8">
        <f t="shared" si="3"/>
        <v>0</v>
      </c>
      <c r="AN22" s="59">
        <f t="shared" si="0"/>
        <v>0</v>
      </c>
    </row>
    <row r="23" spans="1:40" ht="13" customHeight="1">
      <c r="A23" s="53" t="s">
        <v>164</v>
      </c>
      <c r="B23" s="61"/>
      <c r="C23" s="55"/>
      <c r="D23" s="60"/>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8">
        <f t="shared" si="3"/>
        <v>0</v>
      </c>
      <c r="AN23" s="59">
        <f t="shared" si="0"/>
        <v>0</v>
      </c>
    </row>
    <row r="24" spans="1:40" ht="13" customHeight="1">
      <c r="A24" s="61" t="s">
        <v>409</v>
      </c>
      <c r="B24" s="61"/>
      <c r="C24" s="62"/>
      <c r="D24" s="64" t="s">
        <v>321</v>
      </c>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8">
        <f>SUM(ROUND(E24,0),ROUND(F24,0),ROUND(G24,0), ROUND(H24,0), ROUND(I24,0), ROUND(J24,0), ROUND(K24,0), ROUND(L24,0), ROUND(M24,0), ROUND(N24,0), ROUND(O24,0),ROUND(P24,0), ROUND(Q24,0), ROUND(R24,0), ROUND(S24,0), ROUND(T24,0), ROUND(U24,0), ROUND(V24,0), ROUND(W24,0), ROUND(X24,0), ROUND(Y24,0), ROUND(Z24,0), ROUND(AA24,0), ROUND(AB24,0), ROUND(AC24,0), ROUND(AD24,0), ROUND(AE24,0), ROUND(AF24,0), ROUND(AG24,0), ROUND(AH24,0), ROUND(AI24,0), ROUND(AJ24,0), ROUND(AK24,0), ROUND(AL24,0))</f>
        <v>0</v>
      </c>
      <c r="AN24" s="59">
        <f t="shared" si="0"/>
        <v>0</v>
      </c>
    </row>
    <row r="25" spans="1:40" ht="13" customHeight="1">
      <c r="A25" s="63" t="s">
        <v>386</v>
      </c>
      <c r="B25" s="61"/>
      <c r="C25" s="62"/>
      <c r="D25" s="60"/>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8">
        <f t="shared" ref="AM25:AM26" si="4">SUM(ROUND(D25,0), ROUND(E25,0),ROUND(F25,0),ROUND(G25,0), ROUND(H25,0), ROUND(I25,0), ROUND(J25,0), ROUND(K25,0), ROUND(L25,0), ROUND(M25,0), ROUND(N25,0), ROUND(O25,0),ROUND(P25,0), ROUND(Q25,0), ROUND(R25,0), ROUND(S25,0), ROUND(T25,0), ROUND(U25,0), ROUND(V25,0), ROUND(W25,0), ROUND(X25,0), ROUND(Y25,0), ROUND(Z25,0), ROUND(AA25,0), ROUND(AB25,0), ROUND(AC25,0), ROUND(AD25,0), ROUND(AE25,0), ROUND(AF25,0), ROUND(AG25,0), ROUND(AH25,0), ROUND(AI25,0), ROUND(AJ25,0), ROUND(AK25,0), ROUND(AL25,0))</f>
        <v>0</v>
      </c>
      <c r="AN25" s="59">
        <f t="shared" si="0"/>
        <v>0</v>
      </c>
    </row>
    <row r="26" spans="1:40" ht="13" customHeight="1">
      <c r="A26" s="53" t="s">
        <v>28</v>
      </c>
      <c r="B26" s="61"/>
      <c r="C26" s="62"/>
      <c r="D26" s="60"/>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8">
        <f t="shared" si="4"/>
        <v>0</v>
      </c>
      <c r="AN26" s="65">
        <f t="shared" si="0"/>
        <v>0</v>
      </c>
    </row>
    <row r="27" spans="1:40" ht="13" customHeight="1">
      <c r="A27" s="66" t="s">
        <v>387</v>
      </c>
      <c r="B27" s="67"/>
      <c r="C27" s="68"/>
      <c r="D27" s="69"/>
      <c r="E27" s="70" t="s">
        <v>321</v>
      </c>
      <c r="F27" s="71" t="s">
        <v>321</v>
      </c>
      <c r="G27" s="70" t="s">
        <v>321</v>
      </c>
      <c r="H27" s="70" t="s">
        <v>321</v>
      </c>
      <c r="I27" s="70" t="s">
        <v>321</v>
      </c>
      <c r="J27" s="70" t="s">
        <v>321</v>
      </c>
      <c r="K27" s="70" t="s">
        <v>321</v>
      </c>
      <c r="L27" s="70" t="s">
        <v>321</v>
      </c>
      <c r="M27" s="70" t="s">
        <v>321</v>
      </c>
      <c r="N27" s="70" t="s">
        <v>321</v>
      </c>
      <c r="O27" s="70" t="s">
        <v>321</v>
      </c>
      <c r="P27" s="70" t="s">
        <v>321</v>
      </c>
      <c r="Q27" s="70" t="s">
        <v>321</v>
      </c>
      <c r="R27" s="70" t="s">
        <v>321</v>
      </c>
      <c r="S27" s="70" t="s">
        <v>321</v>
      </c>
      <c r="T27" s="70" t="s">
        <v>321</v>
      </c>
      <c r="U27" s="70" t="s">
        <v>321</v>
      </c>
      <c r="V27" s="72" t="s">
        <v>321</v>
      </c>
      <c r="W27" s="73" t="s">
        <v>321</v>
      </c>
      <c r="X27" s="73" t="s">
        <v>321</v>
      </c>
      <c r="Y27" s="73" t="s">
        <v>321</v>
      </c>
      <c r="Z27" s="73" t="s">
        <v>321</v>
      </c>
      <c r="AA27" s="73" t="s">
        <v>321</v>
      </c>
      <c r="AB27" s="73" t="s">
        <v>321</v>
      </c>
      <c r="AC27" s="73" t="s">
        <v>321</v>
      </c>
      <c r="AD27" s="73" t="s">
        <v>321</v>
      </c>
      <c r="AE27" s="73" t="s">
        <v>321</v>
      </c>
      <c r="AF27" s="73" t="s">
        <v>321</v>
      </c>
      <c r="AG27" s="73" t="s">
        <v>321</v>
      </c>
      <c r="AH27" s="73" t="s">
        <v>321</v>
      </c>
      <c r="AI27" s="73" t="s">
        <v>321</v>
      </c>
      <c r="AJ27" s="73" t="s">
        <v>321</v>
      </c>
      <c r="AK27" s="73" t="s">
        <v>321</v>
      </c>
      <c r="AL27" s="73" t="s">
        <v>321</v>
      </c>
      <c r="AM27" s="74">
        <f>ROUND(D27,0)</f>
        <v>0</v>
      </c>
      <c r="AN27" s="75">
        <f t="shared" si="0"/>
        <v>0</v>
      </c>
    </row>
    <row r="28" spans="1:40" ht="15" customHeight="1">
      <c r="A28" s="76" t="s">
        <v>447</v>
      </c>
      <c r="B28" s="77"/>
      <c r="C28" s="78"/>
      <c r="D28" s="79">
        <f>ROUND(D9,0)+ROUND(D10,0)+ROUND(D11,0)+ROUND(D12,0)+ROUND(D13,0)+ROUND(D14,0)+ROUND(D17,0)+ROUND(D21,0)+ROUND(D22,0)+ROUND(D23,0)+ROUND(D25,0)+ROUND(D26,0)+ROUND(D27,0)</f>
        <v>0</v>
      </c>
      <c r="E28" s="80">
        <f t="shared" ref="E28:L28" si="5">ROUND(E7,0)+ROUND(E8,0)+ROUND(E9,0)+ROUND(E10,0)+ROUND(E11,0) + ROUND(E12,0) + ROUND(E13,0) + ROUND(E14,0)+ ROUND(E15,0)+ROUND(E16,0)+ROUND(E17,0)+ROUND(E18,0)+ROUND(E19,0)+ROUND(E20,0)+ROUND(E21,0)+ROUND(E22,0)+ROUND(E23,0)+ROUND(E24,0)+ROUND(E25,0)+ROUND(E26,0)</f>
        <v>0</v>
      </c>
      <c r="F28" s="80">
        <f t="shared" si="5"/>
        <v>0</v>
      </c>
      <c r="G28" s="80">
        <f t="shared" si="5"/>
        <v>0</v>
      </c>
      <c r="H28" s="80">
        <f t="shared" si="5"/>
        <v>0</v>
      </c>
      <c r="I28" s="80">
        <f t="shared" si="5"/>
        <v>0</v>
      </c>
      <c r="J28" s="80">
        <f t="shared" si="5"/>
        <v>0</v>
      </c>
      <c r="K28" s="80">
        <f t="shared" si="5"/>
        <v>0</v>
      </c>
      <c r="L28" s="80">
        <f t="shared" si="5"/>
        <v>0</v>
      </c>
      <c r="M28" s="80">
        <f t="shared" ref="M28:AL28" si="6">ROUND(M7,0)+ROUND(M8,0)+ROUND(M9,0)+ROUND(M10,0)+ROUND(M11,0) + ROUND(M12,0) + ROUND(M13,0) + ROUND(M14,0)+ ROUND(M15,0)+ROUND(M16,0)+ROUND(M17,0)+ROUND(M18,0)+ROUND(M19,0)+ROUND(M20,0)+ROUND(M21,0)+ROUND(M22,0)+ROUND(M23,0)+ROUND(M24,0)+ROUND(M25,0)+ROUND(M26,0)</f>
        <v>0</v>
      </c>
      <c r="N28" s="80">
        <f t="shared" si="6"/>
        <v>0</v>
      </c>
      <c r="O28" s="80">
        <f t="shared" si="6"/>
        <v>0</v>
      </c>
      <c r="P28" s="80">
        <f t="shared" si="6"/>
        <v>0</v>
      </c>
      <c r="Q28" s="80">
        <f t="shared" si="6"/>
        <v>0</v>
      </c>
      <c r="R28" s="80">
        <f t="shared" si="6"/>
        <v>0</v>
      </c>
      <c r="S28" s="80">
        <f t="shared" si="6"/>
        <v>0</v>
      </c>
      <c r="T28" s="80">
        <f t="shared" si="6"/>
        <v>0</v>
      </c>
      <c r="U28" s="80">
        <f t="shared" si="6"/>
        <v>0</v>
      </c>
      <c r="V28" s="80">
        <f t="shared" si="6"/>
        <v>0</v>
      </c>
      <c r="W28" s="80">
        <f t="shared" si="6"/>
        <v>0</v>
      </c>
      <c r="X28" s="80">
        <f t="shared" si="6"/>
        <v>0</v>
      </c>
      <c r="Y28" s="80">
        <f t="shared" si="6"/>
        <v>0</v>
      </c>
      <c r="Z28" s="80">
        <f t="shared" si="6"/>
        <v>0</v>
      </c>
      <c r="AA28" s="80">
        <f t="shared" si="6"/>
        <v>0</v>
      </c>
      <c r="AB28" s="80">
        <f t="shared" si="6"/>
        <v>0</v>
      </c>
      <c r="AC28" s="80">
        <f t="shared" si="6"/>
        <v>0</v>
      </c>
      <c r="AD28" s="80">
        <f>ROUND(AD7,0)+ROUND(AD8,0)+ROUND(AD9,0)+ROUND(AD10,0)+ROUND(AD11,0) + ROUND(AD12,0) + ROUND(AD13,0) + ROUND(AD14,0)+ ROUND(AD15,0)+ROUND(AD16,0)+ROUND(AD17,0)+ROUND(AD18,0)+ROUND(AD19,0)+ROUND(AD20,0)+ROUND(AD21,0)+ROUND(AD22,0)+ROUND(AD23,0)+ROUND(AD24,0)+ROUND(AD25,0)+ROUND(AD26,0)</f>
        <v>0</v>
      </c>
      <c r="AE28" s="80">
        <f t="shared" si="6"/>
        <v>0</v>
      </c>
      <c r="AF28" s="80">
        <f t="shared" si="6"/>
        <v>0</v>
      </c>
      <c r="AG28" s="80">
        <f t="shared" si="6"/>
        <v>0</v>
      </c>
      <c r="AH28" s="80">
        <f t="shared" si="6"/>
        <v>0</v>
      </c>
      <c r="AI28" s="80">
        <f t="shared" si="6"/>
        <v>0</v>
      </c>
      <c r="AJ28" s="80">
        <f t="shared" si="6"/>
        <v>0</v>
      </c>
      <c r="AK28" s="80">
        <f t="shared" si="6"/>
        <v>0</v>
      </c>
      <c r="AL28" s="80">
        <f t="shared" si="6"/>
        <v>0</v>
      </c>
      <c r="AM28" s="81">
        <f>SUM(AM7:AM27)</f>
        <v>0</v>
      </c>
      <c r="AN28" s="82">
        <f t="shared" si="0"/>
        <v>0</v>
      </c>
    </row>
    <row r="29" spans="1:40" ht="14.5" hidden="1">
      <c r="AM29" s="12"/>
      <c r="AN29" s="12"/>
    </row>
    <row r="30" spans="1:40" ht="14.5" hidden="1">
      <c r="A30" s="84" t="s">
        <v>425</v>
      </c>
      <c r="B30" s="85"/>
      <c r="C30" s="86"/>
      <c r="D30" s="87"/>
      <c r="AM30" s="12"/>
      <c r="AN30" s="12"/>
    </row>
    <row r="31" spans="1:40" ht="14.5" hidden="1">
      <c r="AM31" s="12"/>
      <c r="AN31" s="12"/>
    </row>
    <row r="32" spans="1:40" ht="14.5" hidden="1">
      <c r="AM32" s="12"/>
      <c r="AN32" s="12"/>
    </row>
    <row r="33" spans="1:41" s="91" customFormat="1" ht="28" hidden="1" customHeight="1">
      <c r="A33" s="88"/>
      <c r="B33" s="88" t="str">
        <f>IF($D$30&gt;0,"Subrecipient name","")</f>
        <v/>
      </c>
      <c r="C33" s="88" t="str">
        <f>IF($D$30&gt;0,"Subrecipient DUNS","")</f>
        <v/>
      </c>
      <c r="D33" s="88"/>
      <c r="E33" s="88" t="str">
        <f t="shared" ref="E33:AM33" si="7">IF($D$30&gt;0,E6,"")</f>
        <v/>
      </c>
      <c r="F33" s="88" t="str">
        <f t="shared" si="7"/>
        <v/>
      </c>
      <c r="G33" s="88" t="str">
        <f t="shared" si="7"/>
        <v/>
      </c>
      <c r="H33" s="88" t="str">
        <f t="shared" si="7"/>
        <v/>
      </c>
      <c r="I33" s="88" t="str">
        <f t="shared" si="7"/>
        <v/>
      </c>
      <c r="J33" s="88" t="str">
        <f t="shared" si="7"/>
        <v/>
      </c>
      <c r="K33" s="88" t="str">
        <f t="shared" si="7"/>
        <v/>
      </c>
      <c r="L33" s="88" t="str">
        <f t="shared" si="7"/>
        <v/>
      </c>
      <c r="M33" s="88" t="str">
        <f t="shared" si="7"/>
        <v/>
      </c>
      <c r="N33" s="88" t="str">
        <f t="shared" si="7"/>
        <v/>
      </c>
      <c r="O33" s="88" t="str">
        <f t="shared" si="7"/>
        <v/>
      </c>
      <c r="P33" s="88" t="str">
        <f t="shared" si="7"/>
        <v/>
      </c>
      <c r="Q33" s="88" t="str">
        <f t="shared" si="7"/>
        <v/>
      </c>
      <c r="R33" s="88" t="str">
        <f t="shared" si="7"/>
        <v/>
      </c>
      <c r="S33" s="88" t="str">
        <f t="shared" si="7"/>
        <v/>
      </c>
      <c r="T33" s="88" t="str">
        <f t="shared" si="7"/>
        <v/>
      </c>
      <c r="U33" s="88" t="str">
        <f t="shared" si="7"/>
        <v/>
      </c>
      <c r="V33" s="88" t="str">
        <f t="shared" si="7"/>
        <v/>
      </c>
      <c r="W33" s="88" t="str">
        <f t="shared" si="7"/>
        <v/>
      </c>
      <c r="X33" s="88" t="str">
        <f t="shared" si="7"/>
        <v/>
      </c>
      <c r="Y33" s="88" t="str">
        <f t="shared" si="7"/>
        <v/>
      </c>
      <c r="Z33" s="88" t="str">
        <f t="shared" si="7"/>
        <v/>
      </c>
      <c r="AA33" s="88" t="str">
        <f t="shared" si="7"/>
        <v/>
      </c>
      <c r="AB33" s="88" t="str">
        <f t="shared" si="7"/>
        <v/>
      </c>
      <c r="AC33" s="88" t="str">
        <f t="shared" si="7"/>
        <v/>
      </c>
      <c r="AD33" s="88" t="str">
        <f t="shared" si="7"/>
        <v/>
      </c>
      <c r="AE33" s="88" t="str">
        <f t="shared" si="7"/>
        <v/>
      </c>
      <c r="AF33" s="88" t="str">
        <f t="shared" si="7"/>
        <v/>
      </c>
      <c r="AG33" s="88" t="str">
        <f t="shared" si="7"/>
        <v/>
      </c>
      <c r="AH33" s="88" t="str">
        <f t="shared" si="7"/>
        <v/>
      </c>
      <c r="AI33" s="88" t="str">
        <f t="shared" si="7"/>
        <v/>
      </c>
      <c r="AJ33" s="88" t="str">
        <f t="shared" si="7"/>
        <v/>
      </c>
      <c r="AK33" s="88" t="str">
        <f t="shared" si="7"/>
        <v/>
      </c>
      <c r="AL33" s="88" t="str">
        <f t="shared" si="7"/>
        <v/>
      </c>
      <c r="AM33" s="89" t="str">
        <f t="shared" si="7"/>
        <v/>
      </c>
      <c r="AN33" s="88"/>
      <c r="AO33" s="90"/>
    </row>
    <row r="34" spans="1:41" ht="14.5" hidden="1">
      <c r="A34" s="92" t="str">
        <f>IF($D$30&gt;=AO34,CONCATENATE("Sub ",AO34),"")</f>
        <v/>
      </c>
      <c r="B34" s="93"/>
      <c r="C34" s="94"/>
      <c r="D34" s="95" t="str">
        <f>IF($D$30&gt;=$AO34,"NA","")</f>
        <v/>
      </c>
      <c r="E34" s="96"/>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8" t="str">
        <f>IF($D$30&gt;=AO34,SUM(ROUND(E34,0),ROUND(F34,0),ROUND(G34,0),ROUND(H34,0),ROUND(I34,0),ROUND(J34,0),ROUND(K34,0),ROUND(L34,0),ROUND(M34,0),ROUND(N34,0), ROUND(O34,0),ROUND(P34,0),ROUND(Q34,0),ROUND(R34,0),ROUND(S34,0),ROUND(T34,0),ROUND(U34,0), ROUND(V34,0), ROUND(W34,0),ROUND(X34,0),ROUND(Y34,0),ROUND(Z34,0),ROUND(AA34,0),ROUND(AB34,0),ROUND(AC34,0),ROUND(AD34,0),ROUND(AE34,0),ROUND(AF34,0),ROUND(AG34,0),ROUND(AH34,0),ROUND(AI34,0),ROUND(AK34,0),ROUND(AL34,0)),"")</f>
        <v/>
      </c>
      <c r="AN34" s="12"/>
      <c r="AO34" s="13">
        <v>1</v>
      </c>
    </row>
    <row r="35" spans="1:41" ht="14.5" hidden="1">
      <c r="A35" s="92" t="str">
        <f t="shared" ref="A35:A98" si="8">IF($D$30&gt;=AO35,CONCATENATE("Sub ",AO35),"")</f>
        <v/>
      </c>
      <c r="B35" s="93"/>
      <c r="C35" s="94"/>
      <c r="D35" s="95" t="str">
        <f t="shared" ref="D35:D98" si="9">IF($D$30&gt;=$AO35,"NA","")</f>
        <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8" t="str">
        <f t="shared" ref="AM35:AM98" si="10">IF($D$30&gt;=AO35,SUM(ROUND(E35,0),ROUND(F35,0),ROUND(G35,0),ROUND(H35,0),ROUND(I35,0),ROUND(J35,0),ROUND(K35,0),ROUND(L35,0),ROUND(M35,0),ROUND(N35,0), ROUND(O35,0),ROUND(P35,0),ROUND(Q35,0),ROUND(R35,0),ROUND(S35,0),ROUND(T35,0),ROUND(U35,0), ROUND(V35,0), ROUND(W35,0),ROUND(X35,0),ROUND(Y35,0),ROUND(Z35,0),ROUND(AA35,0),ROUND(AB35,0),ROUND(AC35,0),ROUND(AD35,0),ROUND(AE35,0),ROUND(AF35,0),ROUND(AG35,0),ROUND(AH35,0),ROUND(AI35,0),ROUND(AK35,0),ROUND(AL35,0)),"")</f>
        <v/>
      </c>
      <c r="AN35" s="12"/>
      <c r="AO35" s="13">
        <v>2</v>
      </c>
    </row>
    <row r="36" spans="1:41" ht="14.5" hidden="1">
      <c r="A36" s="92" t="str">
        <f t="shared" si="8"/>
        <v/>
      </c>
      <c r="B36" s="93"/>
      <c r="C36" s="94"/>
      <c r="D36" s="95" t="str">
        <f t="shared" si="9"/>
        <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t="str">
        <f t="shared" si="10"/>
        <v/>
      </c>
      <c r="AN36" s="12"/>
      <c r="AO36" s="13">
        <v>3</v>
      </c>
    </row>
    <row r="37" spans="1:41" ht="14.5" hidden="1">
      <c r="A37" s="92" t="str">
        <f t="shared" si="8"/>
        <v/>
      </c>
      <c r="B37" s="93"/>
      <c r="C37" s="94"/>
      <c r="D37" s="95" t="str">
        <f t="shared" si="9"/>
        <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8" t="str">
        <f t="shared" si="10"/>
        <v/>
      </c>
      <c r="AN37" s="12"/>
      <c r="AO37" s="13">
        <v>4</v>
      </c>
    </row>
    <row r="38" spans="1:41" ht="14.5" hidden="1">
      <c r="A38" s="92" t="str">
        <f t="shared" si="8"/>
        <v/>
      </c>
      <c r="B38" s="93"/>
      <c r="C38" s="94"/>
      <c r="D38" s="95" t="str">
        <f t="shared" si="9"/>
        <v/>
      </c>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8" t="str">
        <f t="shared" si="10"/>
        <v/>
      </c>
      <c r="AN38" s="12"/>
      <c r="AO38" s="13">
        <v>5</v>
      </c>
    </row>
    <row r="39" spans="1:41" ht="14.5" hidden="1">
      <c r="A39" s="92" t="str">
        <f t="shared" si="8"/>
        <v/>
      </c>
      <c r="B39" s="93"/>
      <c r="C39" s="94"/>
      <c r="D39" s="95" t="str">
        <f t="shared" si="9"/>
        <v/>
      </c>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8" t="str">
        <f t="shared" si="10"/>
        <v/>
      </c>
      <c r="AN39" s="12"/>
      <c r="AO39" s="13">
        <v>6</v>
      </c>
    </row>
    <row r="40" spans="1:41" ht="14.5" hidden="1">
      <c r="A40" s="92" t="str">
        <f t="shared" si="8"/>
        <v/>
      </c>
      <c r="B40" s="93"/>
      <c r="C40" s="94"/>
      <c r="D40" s="95" t="str">
        <f t="shared" si="9"/>
        <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8" t="str">
        <f t="shared" si="10"/>
        <v/>
      </c>
      <c r="AN40" s="12"/>
      <c r="AO40" s="13">
        <v>7</v>
      </c>
    </row>
    <row r="41" spans="1:41" ht="14.5" hidden="1">
      <c r="A41" s="92" t="str">
        <f t="shared" si="8"/>
        <v/>
      </c>
      <c r="B41" s="93"/>
      <c r="C41" s="94"/>
      <c r="D41" s="95" t="str">
        <f t="shared" si="9"/>
        <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8" t="str">
        <f t="shared" si="10"/>
        <v/>
      </c>
      <c r="AN41" s="12"/>
      <c r="AO41" s="13">
        <v>8</v>
      </c>
    </row>
    <row r="42" spans="1:41" ht="14.5" hidden="1">
      <c r="A42" s="92" t="str">
        <f t="shared" si="8"/>
        <v/>
      </c>
      <c r="B42" s="93"/>
      <c r="C42" s="94"/>
      <c r="D42" s="95" t="str">
        <f t="shared" si="9"/>
        <v/>
      </c>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8" t="str">
        <f t="shared" si="10"/>
        <v/>
      </c>
      <c r="AN42" s="12"/>
      <c r="AO42" s="13">
        <v>9</v>
      </c>
    </row>
    <row r="43" spans="1:41" ht="14.5" hidden="1">
      <c r="A43" s="92" t="str">
        <f t="shared" si="8"/>
        <v/>
      </c>
      <c r="B43" s="93"/>
      <c r="C43" s="94"/>
      <c r="D43" s="95" t="str">
        <f t="shared" si="9"/>
        <v/>
      </c>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8" t="str">
        <f t="shared" si="10"/>
        <v/>
      </c>
      <c r="AN43" s="12"/>
      <c r="AO43" s="13">
        <v>10</v>
      </c>
    </row>
    <row r="44" spans="1:41" ht="14.5" hidden="1">
      <c r="A44" s="92" t="str">
        <f t="shared" si="8"/>
        <v/>
      </c>
      <c r="B44" s="93"/>
      <c r="C44" s="94"/>
      <c r="D44" s="95" t="str">
        <f t="shared" si="9"/>
        <v/>
      </c>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8" t="str">
        <f t="shared" si="10"/>
        <v/>
      </c>
      <c r="AN44" s="12"/>
      <c r="AO44" s="13">
        <v>11</v>
      </c>
    </row>
    <row r="45" spans="1:41" ht="14.5" hidden="1">
      <c r="A45" s="92" t="str">
        <f t="shared" si="8"/>
        <v/>
      </c>
      <c r="B45" s="93"/>
      <c r="C45" s="94"/>
      <c r="D45" s="95" t="str">
        <f t="shared" si="9"/>
        <v/>
      </c>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8" t="str">
        <f t="shared" si="10"/>
        <v/>
      </c>
      <c r="AN45" s="12"/>
      <c r="AO45" s="13">
        <v>12</v>
      </c>
    </row>
    <row r="46" spans="1:41" ht="14.5" hidden="1">
      <c r="A46" s="92" t="str">
        <f t="shared" si="8"/>
        <v/>
      </c>
      <c r="B46" s="93"/>
      <c r="C46" s="94"/>
      <c r="D46" s="95" t="str">
        <f t="shared" si="9"/>
        <v/>
      </c>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8" t="str">
        <f t="shared" si="10"/>
        <v/>
      </c>
      <c r="AN46" s="12"/>
      <c r="AO46" s="13">
        <v>13</v>
      </c>
    </row>
    <row r="47" spans="1:41" ht="14.5" hidden="1">
      <c r="A47" s="92" t="str">
        <f t="shared" si="8"/>
        <v/>
      </c>
      <c r="B47" s="93"/>
      <c r="C47" s="94"/>
      <c r="D47" s="95" t="str">
        <f t="shared" si="9"/>
        <v/>
      </c>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8" t="str">
        <f t="shared" si="10"/>
        <v/>
      </c>
      <c r="AN47" s="12"/>
      <c r="AO47" s="13">
        <v>14</v>
      </c>
    </row>
    <row r="48" spans="1:41" ht="14.5" hidden="1">
      <c r="A48" s="92" t="str">
        <f t="shared" si="8"/>
        <v/>
      </c>
      <c r="B48" s="93"/>
      <c r="C48" s="94"/>
      <c r="D48" s="95" t="str">
        <f t="shared" si="9"/>
        <v/>
      </c>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8" t="str">
        <f t="shared" si="10"/>
        <v/>
      </c>
      <c r="AN48" s="12"/>
      <c r="AO48" s="13">
        <v>15</v>
      </c>
    </row>
    <row r="49" spans="1:41" ht="14.5" hidden="1">
      <c r="A49" s="92" t="str">
        <f t="shared" si="8"/>
        <v/>
      </c>
      <c r="B49" s="93"/>
      <c r="C49" s="94"/>
      <c r="D49" s="95" t="str">
        <f t="shared" si="9"/>
        <v/>
      </c>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8" t="str">
        <f t="shared" si="10"/>
        <v/>
      </c>
      <c r="AN49" s="12"/>
      <c r="AO49" s="13">
        <v>16</v>
      </c>
    </row>
    <row r="50" spans="1:41" ht="14.5" hidden="1">
      <c r="A50" s="92" t="str">
        <f t="shared" si="8"/>
        <v/>
      </c>
      <c r="B50" s="93"/>
      <c r="C50" s="94"/>
      <c r="D50" s="95" t="str">
        <f t="shared" si="9"/>
        <v/>
      </c>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8" t="str">
        <f t="shared" si="10"/>
        <v/>
      </c>
      <c r="AN50" s="12"/>
      <c r="AO50" s="13">
        <v>17</v>
      </c>
    </row>
    <row r="51" spans="1:41" ht="14.5" hidden="1">
      <c r="A51" s="92" t="str">
        <f t="shared" si="8"/>
        <v/>
      </c>
      <c r="B51" s="93"/>
      <c r="C51" s="94"/>
      <c r="D51" s="95" t="str">
        <f t="shared" si="9"/>
        <v/>
      </c>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8" t="str">
        <f t="shared" si="10"/>
        <v/>
      </c>
      <c r="AN51" s="12"/>
      <c r="AO51" s="13">
        <v>18</v>
      </c>
    </row>
    <row r="52" spans="1:41" ht="14.5" hidden="1">
      <c r="A52" s="92" t="str">
        <f t="shared" si="8"/>
        <v/>
      </c>
      <c r="B52" s="93"/>
      <c r="C52" s="94"/>
      <c r="D52" s="95" t="str">
        <f t="shared" si="9"/>
        <v/>
      </c>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8" t="str">
        <f t="shared" si="10"/>
        <v/>
      </c>
      <c r="AN52" s="12"/>
      <c r="AO52" s="13">
        <v>19</v>
      </c>
    </row>
    <row r="53" spans="1:41" ht="14.5" hidden="1">
      <c r="A53" s="92" t="str">
        <f t="shared" si="8"/>
        <v/>
      </c>
      <c r="B53" s="93"/>
      <c r="C53" s="94"/>
      <c r="D53" s="95" t="str">
        <f t="shared" si="9"/>
        <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8" t="str">
        <f t="shared" si="10"/>
        <v/>
      </c>
      <c r="AN53" s="12"/>
      <c r="AO53" s="13">
        <v>20</v>
      </c>
    </row>
    <row r="54" spans="1:41" ht="14.5" hidden="1">
      <c r="A54" s="92" t="str">
        <f t="shared" si="8"/>
        <v/>
      </c>
      <c r="B54" s="93"/>
      <c r="C54" s="94"/>
      <c r="D54" s="95" t="str">
        <f t="shared" si="9"/>
        <v/>
      </c>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8" t="str">
        <f t="shared" si="10"/>
        <v/>
      </c>
      <c r="AN54" s="12"/>
      <c r="AO54" s="13">
        <v>21</v>
      </c>
    </row>
    <row r="55" spans="1:41" ht="14.5" hidden="1">
      <c r="A55" s="92" t="str">
        <f t="shared" si="8"/>
        <v/>
      </c>
      <c r="B55" s="93"/>
      <c r="C55" s="94"/>
      <c r="D55" s="95" t="str">
        <f t="shared" si="9"/>
        <v/>
      </c>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8" t="str">
        <f t="shared" si="10"/>
        <v/>
      </c>
      <c r="AN55" s="12"/>
      <c r="AO55" s="13">
        <v>22</v>
      </c>
    </row>
    <row r="56" spans="1:41" ht="14.5" hidden="1">
      <c r="A56" s="92" t="str">
        <f t="shared" si="8"/>
        <v/>
      </c>
      <c r="B56" s="93"/>
      <c r="C56" s="94"/>
      <c r="D56" s="95" t="str">
        <f t="shared" si="9"/>
        <v/>
      </c>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8" t="str">
        <f t="shared" si="10"/>
        <v/>
      </c>
      <c r="AN56" s="12"/>
      <c r="AO56" s="13">
        <v>23</v>
      </c>
    </row>
    <row r="57" spans="1:41" ht="14.5" hidden="1">
      <c r="A57" s="92" t="str">
        <f t="shared" si="8"/>
        <v/>
      </c>
      <c r="B57" s="93"/>
      <c r="C57" s="94"/>
      <c r="D57" s="95" t="str">
        <f t="shared" si="9"/>
        <v/>
      </c>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8" t="str">
        <f t="shared" si="10"/>
        <v/>
      </c>
      <c r="AN57" s="12"/>
      <c r="AO57" s="13">
        <v>24</v>
      </c>
    </row>
    <row r="58" spans="1:41" ht="14.5" hidden="1">
      <c r="A58" s="92" t="str">
        <f t="shared" si="8"/>
        <v/>
      </c>
      <c r="B58" s="93"/>
      <c r="C58" s="94"/>
      <c r="D58" s="95" t="str">
        <f t="shared" si="9"/>
        <v/>
      </c>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8" t="str">
        <f t="shared" si="10"/>
        <v/>
      </c>
      <c r="AN58" s="12"/>
      <c r="AO58" s="13">
        <v>25</v>
      </c>
    </row>
    <row r="59" spans="1:41" ht="14.5" hidden="1">
      <c r="A59" s="92" t="str">
        <f t="shared" si="8"/>
        <v/>
      </c>
      <c r="B59" s="93"/>
      <c r="C59" s="94"/>
      <c r="D59" s="95" t="str">
        <f t="shared" si="9"/>
        <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8" t="str">
        <f t="shared" si="10"/>
        <v/>
      </c>
      <c r="AN59" s="12"/>
      <c r="AO59" s="13">
        <v>26</v>
      </c>
    </row>
    <row r="60" spans="1:41" ht="14.5" hidden="1">
      <c r="A60" s="92" t="str">
        <f t="shared" si="8"/>
        <v/>
      </c>
      <c r="B60" s="93"/>
      <c r="C60" s="94"/>
      <c r="D60" s="95" t="str">
        <f t="shared" si="9"/>
        <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8" t="str">
        <f t="shared" si="10"/>
        <v/>
      </c>
      <c r="AN60" s="12"/>
      <c r="AO60" s="13">
        <v>27</v>
      </c>
    </row>
    <row r="61" spans="1:41" ht="14.5" hidden="1">
      <c r="A61" s="92" t="str">
        <f t="shared" si="8"/>
        <v/>
      </c>
      <c r="B61" s="93"/>
      <c r="C61" s="94"/>
      <c r="D61" s="95" t="str">
        <f t="shared" si="9"/>
        <v/>
      </c>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8" t="str">
        <f t="shared" si="10"/>
        <v/>
      </c>
      <c r="AN61" s="12"/>
      <c r="AO61" s="13">
        <v>28</v>
      </c>
    </row>
    <row r="62" spans="1:41" ht="14.5" hidden="1">
      <c r="A62" s="92" t="str">
        <f t="shared" si="8"/>
        <v/>
      </c>
      <c r="B62" s="93"/>
      <c r="C62" s="94"/>
      <c r="D62" s="95" t="str">
        <f t="shared" si="9"/>
        <v/>
      </c>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8" t="str">
        <f t="shared" si="10"/>
        <v/>
      </c>
      <c r="AN62" s="12"/>
      <c r="AO62" s="13">
        <v>29</v>
      </c>
    </row>
    <row r="63" spans="1:41" ht="14.5" hidden="1">
      <c r="A63" s="92" t="str">
        <f t="shared" si="8"/>
        <v/>
      </c>
      <c r="B63" s="93"/>
      <c r="C63" s="94"/>
      <c r="D63" s="95" t="str">
        <f t="shared" si="9"/>
        <v/>
      </c>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8" t="str">
        <f t="shared" si="10"/>
        <v/>
      </c>
      <c r="AN63" s="12"/>
      <c r="AO63" s="13">
        <v>30</v>
      </c>
    </row>
    <row r="64" spans="1:41" ht="14.5" hidden="1">
      <c r="A64" s="92" t="str">
        <f t="shared" si="8"/>
        <v/>
      </c>
      <c r="B64" s="93"/>
      <c r="C64" s="94"/>
      <c r="D64" s="95" t="str">
        <f t="shared" si="9"/>
        <v/>
      </c>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8" t="str">
        <f t="shared" si="10"/>
        <v/>
      </c>
      <c r="AN64" s="12"/>
      <c r="AO64" s="13">
        <v>31</v>
      </c>
    </row>
    <row r="65" spans="1:41" ht="14.5" hidden="1">
      <c r="A65" s="92" t="str">
        <f t="shared" si="8"/>
        <v/>
      </c>
      <c r="B65" s="93"/>
      <c r="C65" s="94"/>
      <c r="D65" s="95" t="str">
        <f t="shared" si="9"/>
        <v/>
      </c>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8" t="str">
        <f t="shared" si="10"/>
        <v/>
      </c>
      <c r="AN65" s="12"/>
      <c r="AO65" s="13">
        <v>32</v>
      </c>
    </row>
    <row r="66" spans="1:41" ht="14.5" hidden="1">
      <c r="A66" s="92" t="str">
        <f t="shared" si="8"/>
        <v/>
      </c>
      <c r="B66" s="93"/>
      <c r="C66" s="94"/>
      <c r="D66" s="95" t="str">
        <f t="shared" si="9"/>
        <v/>
      </c>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8" t="str">
        <f t="shared" si="10"/>
        <v/>
      </c>
      <c r="AN66" s="12"/>
      <c r="AO66" s="13">
        <v>33</v>
      </c>
    </row>
    <row r="67" spans="1:41" ht="14.5" hidden="1">
      <c r="A67" s="92" t="str">
        <f t="shared" si="8"/>
        <v/>
      </c>
      <c r="B67" s="93"/>
      <c r="C67" s="94"/>
      <c r="D67" s="95" t="str">
        <f t="shared" si="9"/>
        <v/>
      </c>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8" t="str">
        <f t="shared" si="10"/>
        <v/>
      </c>
      <c r="AN67" s="12"/>
      <c r="AO67" s="13">
        <v>34</v>
      </c>
    </row>
    <row r="68" spans="1:41" ht="14.5" hidden="1">
      <c r="A68" s="92" t="str">
        <f t="shared" si="8"/>
        <v/>
      </c>
      <c r="B68" s="93"/>
      <c r="C68" s="94"/>
      <c r="D68" s="95" t="str">
        <f t="shared" si="9"/>
        <v/>
      </c>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8" t="str">
        <f t="shared" si="10"/>
        <v/>
      </c>
      <c r="AN68" s="12"/>
      <c r="AO68" s="13">
        <v>35</v>
      </c>
    </row>
    <row r="69" spans="1:41" ht="14.5" hidden="1">
      <c r="A69" s="92" t="str">
        <f t="shared" si="8"/>
        <v/>
      </c>
      <c r="B69" s="93"/>
      <c r="C69" s="94"/>
      <c r="D69" s="95" t="str">
        <f t="shared" si="9"/>
        <v/>
      </c>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8" t="str">
        <f t="shared" si="10"/>
        <v/>
      </c>
      <c r="AN69" s="12"/>
      <c r="AO69" s="13">
        <v>36</v>
      </c>
    </row>
    <row r="70" spans="1:41" ht="14.5" hidden="1">
      <c r="A70" s="92" t="str">
        <f t="shared" si="8"/>
        <v/>
      </c>
      <c r="B70" s="93"/>
      <c r="C70" s="94"/>
      <c r="D70" s="95" t="str">
        <f t="shared" si="9"/>
        <v/>
      </c>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8" t="str">
        <f t="shared" si="10"/>
        <v/>
      </c>
      <c r="AN70" s="12"/>
      <c r="AO70" s="13">
        <v>37</v>
      </c>
    </row>
    <row r="71" spans="1:41" ht="14.5" hidden="1">
      <c r="A71" s="92" t="str">
        <f t="shared" si="8"/>
        <v/>
      </c>
      <c r="B71" s="93"/>
      <c r="C71" s="94"/>
      <c r="D71" s="95" t="str">
        <f t="shared" si="9"/>
        <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8" t="str">
        <f t="shared" si="10"/>
        <v/>
      </c>
      <c r="AN71" s="12"/>
      <c r="AO71" s="13">
        <v>38</v>
      </c>
    </row>
    <row r="72" spans="1:41" ht="14.5" hidden="1">
      <c r="A72" s="92" t="str">
        <f t="shared" si="8"/>
        <v/>
      </c>
      <c r="B72" s="93"/>
      <c r="C72" s="94"/>
      <c r="D72" s="95" t="str">
        <f t="shared" si="9"/>
        <v/>
      </c>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8" t="str">
        <f t="shared" si="10"/>
        <v/>
      </c>
      <c r="AN72" s="12"/>
      <c r="AO72" s="13">
        <v>39</v>
      </c>
    </row>
    <row r="73" spans="1:41" ht="14.5" hidden="1">
      <c r="A73" s="92" t="str">
        <f t="shared" si="8"/>
        <v/>
      </c>
      <c r="B73" s="93"/>
      <c r="C73" s="94"/>
      <c r="D73" s="95" t="str">
        <f t="shared" si="9"/>
        <v/>
      </c>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8" t="str">
        <f t="shared" si="10"/>
        <v/>
      </c>
      <c r="AN73" s="12"/>
      <c r="AO73" s="13">
        <v>40</v>
      </c>
    </row>
    <row r="74" spans="1:41" ht="14.5" hidden="1">
      <c r="A74" s="92" t="str">
        <f t="shared" si="8"/>
        <v/>
      </c>
      <c r="B74" s="93"/>
      <c r="C74" s="94"/>
      <c r="D74" s="95" t="str">
        <f t="shared" si="9"/>
        <v/>
      </c>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8" t="str">
        <f t="shared" si="10"/>
        <v/>
      </c>
      <c r="AN74" s="12"/>
      <c r="AO74" s="13">
        <v>41</v>
      </c>
    </row>
    <row r="75" spans="1:41" ht="14.5" hidden="1">
      <c r="A75" s="92" t="str">
        <f t="shared" si="8"/>
        <v/>
      </c>
      <c r="B75" s="93"/>
      <c r="C75" s="94"/>
      <c r="D75" s="95" t="str">
        <f t="shared" si="9"/>
        <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8" t="str">
        <f t="shared" si="10"/>
        <v/>
      </c>
      <c r="AN75" s="12"/>
      <c r="AO75" s="13">
        <v>42</v>
      </c>
    </row>
    <row r="76" spans="1:41" ht="14.5" hidden="1">
      <c r="A76" s="92" t="str">
        <f t="shared" si="8"/>
        <v/>
      </c>
      <c r="B76" s="93"/>
      <c r="C76" s="94"/>
      <c r="D76" s="95" t="str">
        <f t="shared" si="9"/>
        <v/>
      </c>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8" t="str">
        <f t="shared" si="10"/>
        <v/>
      </c>
      <c r="AN76" s="12"/>
      <c r="AO76" s="13">
        <v>43</v>
      </c>
    </row>
    <row r="77" spans="1:41" ht="14.5" hidden="1">
      <c r="A77" s="92" t="str">
        <f t="shared" si="8"/>
        <v/>
      </c>
      <c r="B77" s="93"/>
      <c r="C77" s="94"/>
      <c r="D77" s="95" t="str">
        <f t="shared" si="9"/>
        <v/>
      </c>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8" t="str">
        <f t="shared" si="10"/>
        <v/>
      </c>
      <c r="AN77" s="12"/>
      <c r="AO77" s="13">
        <v>44</v>
      </c>
    </row>
    <row r="78" spans="1:41" ht="14.5" hidden="1">
      <c r="A78" s="92" t="str">
        <f t="shared" si="8"/>
        <v/>
      </c>
      <c r="B78" s="93"/>
      <c r="C78" s="94"/>
      <c r="D78" s="95" t="str">
        <f t="shared" si="9"/>
        <v/>
      </c>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8" t="str">
        <f t="shared" si="10"/>
        <v/>
      </c>
      <c r="AN78" s="12"/>
      <c r="AO78" s="13">
        <v>45</v>
      </c>
    </row>
    <row r="79" spans="1:41" ht="14.5" hidden="1">
      <c r="A79" s="92" t="str">
        <f t="shared" si="8"/>
        <v/>
      </c>
      <c r="B79" s="93"/>
      <c r="C79" s="94"/>
      <c r="D79" s="95" t="str">
        <f t="shared" si="9"/>
        <v/>
      </c>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8" t="str">
        <f t="shared" si="10"/>
        <v/>
      </c>
      <c r="AN79" s="12"/>
      <c r="AO79" s="13">
        <v>46</v>
      </c>
    </row>
    <row r="80" spans="1:41" ht="14.5" hidden="1">
      <c r="A80" s="92" t="str">
        <f t="shared" si="8"/>
        <v/>
      </c>
      <c r="B80" s="93"/>
      <c r="C80" s="94"/>
      <c r="D80" s="95" t="str">
        <f t="shared" si="9"/>
        <v/>
      </c>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8" t="str">
        <f t="shared" si="10"/>
        <v/>
      </c>
      <c r="AN80" s="12"/>
      <c r="AO80" s="13">
        <v>47</v>
      </c>
    </row>
    <row r="81" spans="1:41" ht="14.5" hidden="1">
      <c r="A81" s="92" t="str">
        <f t="shared" si="8"/>
        <v/>
      </c>
      <c r="B81" s="93"/>
      <c r="C81" s="94"/>
      <c r="D81" s="95" t="str">
        <f t="shared" si="9"/>
        <v/>
      </c>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8" t="str">
        <f t="shared" si="10"/>
        <v/>
      </c>
      <c r="AN81" s="12"/>
      <c r="AO81" s="13">
        <v>48</v>
      </c>
    </row>
    <row r="82" spans="1:41" ht="14.5" hidden="1">
      <c r="A82" s="92" t="str">
        <f t="shared" si="8"/>
        <v/>
      </c>
      <c r="B82" s="93"/>
      <c r="C82" s="94"/>
      <c r="D82" s="95" t="str">
        <f t="shared" si="9"/>
        <v/>
      </c>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8" t="str">
        <f t="shared" si="10"/>
        <v/>
      </c>
      <c r="AN82" s="12"/>
      <c r="AO82" s="13">
        <v>49</v>
      </c>
    </row>
    <row r="83" spans="1:41" ht="14.5" hidden="1">
      <c r="A83" s="92" t="str">
        <f t="shared" si="8"/>
        <v/>
      </c>
      <c r="B83" s="93"/>
      <c r="C83" s="94"/>
      <c r="D83" s="95" t="str">
        <f t="shared" si="9"/>
        <v/>
      </c>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8" t="str">
        <f t="shared" si="10"/>
        <v/>
      </c>
      <c r="AN83" s="12"/>
      <c r="AO83" s="13">
        <v>50</v>
      </c>
    </row>
    <row r="84" spans="1:41" ht="14.5" hidden="1">
      <c r="A84" s="92" t="str">
        <f t="shared" si="8"/>
        <v/>
      </c>
      <c r="B84" s="93"/>
      <c r="C84" s="94"/>
      <c r="D84" s="95" t="str">
        <f t="shared" si="9"/>
        <v/>
      </c>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8" t="str">
        <f t="shared" si="10"/>
        <v/>
      </c>
      <c r="AN84" s="12"/>
      <c r="AO84" s="13">
        <v>51</v>
      </c>
    </row>
    <row r="85" spans="1:41" ht="14.5" hidden="1">
      <c r="A85" s="92" t="str">
        <f t="shared" si="8"/>
        <v/>
      </c>
      <c r="B85" s="93"/>
      <c r="C85" s="94"/>
      <c r="D85" s="95" t="str">
        <f t="shared" si="9"/>
        <v/>
      </c>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8" t="str">
        <f t="shared" si="10"/>
        <v/>
      </c>
      <c r="AN85" s="12"/>
      <c r="AO85" s="13">
        <v>52</v>
      </c>
    </row>
    <row r="86" spans="1:41" ht="14.5" hidden="1">
      <c r="A86" s="92" t="str">
        <f t="shared" si="8"/>
        <v/>
      </c>
      <c r="B86" s="93"/>
      <c r="C86" s="94"/>
      <c r="D86" s="95" t="str">
        <f t="shared" si="9"/>
        <v/>
      </c>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8" t="str">
        <f t="shared" si="10"/>
        <v/>
      </c>
      <c r="AN86" s="12"/>
      <c r="AO86" s="13">
        <v>53</v>
      </c>
    </row>
    <row r="87" spans="1:41" ht="14.5" hidden="1">
      <c r="A87" s="92" t="str">
        <f t="shared" si="8"/>
        <v/>
      </c>
      <c r="B87" s="93"/>
      <c r="C87" s="94"/>
      <c r="D87" s="95" t="str">
        <f t="shared" si="9"/>
        <v/>
      </c>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8" t="str">
        <f t="shared" si="10"/>
        <v/>
      </c>
      <c r="AN87" s="12"/>
      <c r="AO87" s="13">
        <v>54</v>
      </c>
    </row>
    <row r="88" spans="1:41" ht="14.5" hidden="1">
      <c r="A88" s="92" t="str">
        <f t="shared" si="8"/>
        <v/>
      </c>
      <c r="B88" s="93"/>
      <c r="C88" s="94"/>
      <c r="D88" s="95" t="str">
        <f t="shared" si="9"/>
        <v/>
      </c>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8" t="str">
        <f t="shared" si="10"/>
        <v/>
      </c>
      <c r="AN88" s="12"/>
      <c r="AO88" s="13">
        <v>55</v>
      </c>
    </row>
    <row r="89" spans="1:41" ht="14.5" hidden="1">
      <c r="A89" s="92" t="str">
        <f t="shared" si="8"/>
        <v/>
      </c>
      <c r="B89" s="93"/>
      <c r="C89" s="94"/>
      <c r="D89" s="95" t="str">
        <f t="shared" si="9"/>
        <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8" t="str">
        <f t="shared" si="10"/>
        <v/>
      </c>
      <c r="AN89" s="12"/>
      <c r="AO89" s="13">
        <v>56</v>
      </c>
    </row>
    <row r="90" spans="1:41" ht="14.5" hidden="1">
      <c r="A90" s="92" t="str">
        <f t="shared" si="8"/>
        <v/>
      </c>
      <c r="B90" s="93"/>
      <c r="C90" s="94"/>
      <c r="D90" s="95" t="str">
        <f t="shared" si="9"/>
        <v/>
      </c>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8" t="str">
        <f t="shared" si="10"/>
        <v/>
      </c>
      <c r="AN90" s="12"/>
      <c r="AO90" s="13">
        <v>57</v>
      </c>
    </row>
    <row r="91" spans="1:41" ht="14.5" hidden="1">
      <c r="A91" s="92" t="str">
        <f t="shared" si="8"/>
        <v/>
      </c>
      <c r="B91" s="93"/>
      <c r="C91" s="94"/>
      <c r="D91" s="95" t="str">
        <f t="shared" si="9"/>
        <v/>
      </c>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8" t="str">
        <f t="shared" si="10"/>
        <v/>
      </c>
      <c r="AN91" s="12"/>
      <c r="AO91" s="13">
        <v>58</v>
      </c>
    </row>
    <row r="92" spans="1:41" ht="14.5" hidden="1">
      <c r="A92" s="92" t="str">
        <f t="shared" si="8"/>
        <v/>
      </c>
      <c r="B92" s="93"/>
      <c r="C92" s="94"/>
      <c r="D92" s="95" t="str">
        <f t="shared" si="9"/>
        <v/>
      </c>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8" t="str">
        <f t="shared" si="10"/>
        <v/>
      </c>
      <c r="AN92" s="12"/>
      <c r="AO92" s="13">
        <v>59</v>
      </c>
    </row>
    <row r="93" spans="1:41" ht="14.5" hidden="1">
      <c r="A93" s="92" t="str">
        <f t="shared" si="8"/>
        <v/>
      </c>
      <c r="B93" s="93"/>
      <c r="C93" s="94"/>
      <c r="D93" s="95" t="str">
        <f t="shared" si="9"/>
        <v/>
      </c>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8" t="str">
        <f t="shared" si="10"/>
        <v/>
      </c>
      <c r="AN93" s="12"/>
      <c r="AO93" s="13">
        <v>60</v>
      </c>
    </row>
    <row r="94" spans="1:41" ht="14.5" hidden="1">
      <c r="A94" s="92" t="str">
        <f t="shared" si="8"/>
        <v/>
      </c>
      <c r="B94" s="93"/>
      <c r="C94" s="94"/>
      <c r="D94" s="95" t="str">
        <f t="shared" si="9"/>
        <v/>
      </c>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8" t="str">
        <f t="shared" si="10"/>
        <v/>
      </c>
      <c r="AN94" s="12"/>
      <c r="AO94" s="13">
        <v>61</v>
      </c>
    </row>
    <row r="95" spans="1:41" ht="14.5" hidden="1">
      <c r="A95" s="92" t="str">
        <f t="shared" si="8"/>
        <v/>
      </c>
      <c r="B95" s="93"/>
      <c r="C95" s="94"/>
      <c r="D95" s="95" t="str">
        <f t="shared" si="9"/>
        <v/>
      </c>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8" t="str">
        <f t="shared" si="10"/>
        <v/>
      </c>
      <c r="AN95" s="12"/>
      <c r="AO95" s="13">
        <v>62</v>
      </c>
    </row>
    <row r="96" spans="1:41" ht="14.5" hidden="1">
      <c r="A96" s="92" t="str">
        <f t="shared" si="8"/>
        <v/>
      </c>
      <c r="B96" s="93"/>
      <c r="C96" s="94"/>
      <c r="D96" s="95" t="str">
        <f t="shared" si="9"/>
        <v/>
      </c>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8" t="str">
        <f t="shared" si="10"/>
        <v/>
      </c>
      <c r="AN96" s="12"/>
      <c r="AO96" s="13">
        <v>63</v>
      </c>
    </row>
    <row r="97" spans="1:41" ht="14.5" hidden="1">
      <c r="A97" s="92" t="str">
        <f t="shared" si="8"/>
        <v/>
      </c>
      <c r="B97" s="93"/>
      <c r="C97" s="94"/>
      <c r="D97" s="95" t="str">
        <f t="shared" si="9"/>
        <v/>
      </c>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8" t="str">
        <f t="shared" si="10"/>
        <v/>
      </c>
      <c r="AN97" s="12"/>
      <c r="AO97" s="13">
        <v>64</v>
      </c>
    </row>
    <row r="98" spans="1:41" ht="14.5" hidden="1">
      <c r="A98" s="92" t="str">
        <f t="shared" si="8"/>
        <v/>
      </c>
      <c r="B98" s="93"/>
      <c r="C98" s="94"/>
      <c r="D98" s="95" t="str">
        <f t="shared" si="9"/>
        <v/>
      </c>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8" t="str">
        <f t="shared" si="10"/>
        <v/>
      </c>
      <c r="AN98" s="12"/>
      <c r="AO98" s="13">
        <v>65</v>
      </c>
    </row>
    <row r="99" spans="1:41" ht="14.5" hidden="1">
      <c r="A99" s="92" t="str">
        <f t="shared" ref="A99:A133" si="11">IF($D$30&gt;=AO99,CONCATENATE("Sub ",AO99),"")</f>
        <v/>
      </c>
      <c r="B99" s="93"/>
      <c r="C99" s="94"/>
      <c r="D99" s="95" t="str">
        <f t="shared" ref="D99:D133" si="12">IF($D$30&gt;=$AO99,"NA","")</f>
        <v/>
      </c>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8" t="str">
        <f t="shared" ref="AM99:AM133" si="13">IF($D$30&gt;=AO99,SUM(ROUND(E99,0),ROUND(F99,0),ROUND(G99,0),ROUND(H99,0),ROUND(I99,0),ROUND(J99,0),ROUND(K99,0),ROUND(L99,0),ROUND(M99,0),ROUND(N99,0), ROUND(O99,0),ROUND(P99,0),ROUND(Q99,0),ROUND(R99,0),ROUND(S99,0),ROUND(T99,0),ROUND(U99,0), ROUND(V99,0), ROUND(W99,0),ROUND(X99,0),ROUND(Y99,0),ROUND(Z99,0),ROUND(AA99,0),ROUND(AB99,0),ROUND(AC99,0),ROUND(AD99,0),ROUND(AE99,0),ROUND(AF99,0),ROUND(AG99,0),ROUND(AH99,0),ROUND(AI99,0),ROUND(AK99,0),ROUND(AL99,0)),"")</f>
        <v/>
      </c>
      <c r="AN99" s="12"/>
      <c r="AO99" s="13">
        <v>66</v>
      </c>
    </row>
    <row r="100" spans="1:41" ht="14.5" hidden="1">
      <c r="A100" s="92" t="str">
        <f t="shared" si="11"/>
        <v/>
      </c>
      <c r="B100" s="93"/>
      <c r="C100" s="94"/>
      <c r="D100" s="95" t="str">
        <f t="shared" si="12"/>
        <v/>
      </c>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8" t="str">
        <f t="shared" si="13"/>
        <v/>
      </c>
      <c r="AN100" s="12"/>
      <c r="AO100" s="13">
        <v>67</v>
      </c>
    </row>
    <row r="101" spans="1:41" ht="14.5" hidden="1">
      <c r="A101" s="92" t="str">
        <f t="shared" si="11"/>
        <v/>
      </c>
      <c r="B101" s="93"/>
      <c r="C101" s="94"/>
      <c r="D101" s="95" t="str">
        <f t="shared" si="12"/>
        <v/>
      </c>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8" t="str">
        <f t="shared" si="13"/>
        <v/>
      </c>
      <c r="AN101" s="12"/>
      <c r="AO101" s="13">
        <v>68</v>
      </c>
    </row>
    <row r="102" spans="1:41" ht="14.5" hidden="1">
      <c r="A102" s="92" t="str">
        <f t="shared" si="11"/>
        <v/>
      </c>
      <c r="B102" s="93"/>
      <c r="C102" s="94"/>
      <c r="D102" s="95" t="str">
        <f t="shared" si="12"/>
        <v/>
      </c>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8" t="str">
        <f t="shared" si="13"/>
        <v/>
      </c>
      <c r="AN102" s="12"/>
      <c r="AO102" s="13">
        <v>69</v>
      </c>
    </row>
    <row r="103" spans="1:41" ht="14.5" hidden="1">
      <c r="A103" s="92" t="str">
        <f t="shared" si="11"/>
        <v/>
      </c>
      <c r="B103" s="93"/>
      <c r="C103" s="94"/>
      <c r="D103" s="95" t="str">
        <f t="shared" si="12"/>
        <v/>
      </c>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8" t="str">
        <f t="shared" si="13"/>
        <v/>
      </c>
      <c r="AN103" s="12"/>
      <c r="AO103" s="13">
        <v>70</v>
      </c>
    </row>
    <row r="104" spans="1:41" ht="14.5" hidden="1">
      <c r="A104" s="92" t="str">
        <f t="shared" si="11"/>
        <v/>
      </c>
      <c r="B104" s="93"/>
      <c r="C104" s="94"/>
      <c r="D104" s="95" t="str">
        <f t="shared" si="12"/>
        <v/>
      </c>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8" t="str">
        <f t="shared" si="13"/>
        <v/>
      </c>
      <c r="AN104" s="12"/>
      <c r="AO104" s="13">
        <v>71</v>
      </c>
    </row>
    <row r="105" spans="1:41" ht="14.5" hidden="1">
      <c r="A105" s="92" t="str">
        <f t="shared" si="11"/>
        <v/>
      </c>
      <c r="B105" s="93"/>
      <c r="C105" s="94"/>
      <c r="D105" s="95" t="str">
        <f t="shared" si="12"/>
        <v/>
      </c>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8" t="str">
        <f t="shared" si="13"/>
        <v/>
      </c>
      <c r="AN105" s="12"/>
      <c r="AO105" s="13">
        <v>72</v>
      </c>
    </row>
    <row r="106" spans="1:41" ht="14.5" hidden="1">
      <c r="A106" s="92" t="str">
        <f t="shared" si="11"/>
        <v/>
      </c>
      <c r="B106" s="93"/>
      <c r="C106" s="94"/>
      <c r="D106" s="95" t="str">
        <f t="shared" si="12"/>
        <v/>
      </c>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8" t="str">
        <f t="shared" si="13"/>
        <v/>
      </c>
      <c r="AN106" s="12"/>
      <c r="AO106" s="13">
        <v>73</v>
      </c>
    </row>
    <row r="107" spans="1:41" ht="14.5" hidden="1">
      <c r="A107" s="92" t="str">
        <f t="shared" si="11"/>
        <v/>
      </c>
      <c r="B107" s="93"/>
      <c r="C107" s="94"/>
      <c r="D107" s="95" t="str">
        <f t="shared" si="12"/>
        <v/>
      </c>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8" t="str">
        <f t="shared" si="13"/>
        <v/>
      </c>
      <c r="AN107" s="12"/>
      <c r="AO107" s="13">
        <v>74</v>
      </c>
    </row>
    <row r="108" spans="1:41" ht="14.5" hidden="1">
      <c r="A108" s="92" t="str">
        <f t="shared" si="11"/>
        <v/>
      </c>
      <c r="B108" s="93"/>
      <c r="C108" s="94"/>
      <c r="D108" s="95" t="str">
        <f t="shared" si="12"/>
        <v/>
      </c>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8" t="str">
        <f t="shared" si="13"/>
        <v/>
      </c>
      <c r="AN108" s="12"/>
      <c r="AO108" s="13">
        <v>75</v>
      </c>
    </row>
    <row r="109" spans="1:41" ht="14.5" hidden="1">
      <c r="A109" s="92" t="str">
        <f t="shared" si="11"/>
        <v/>
      </c>
      <c r="B109" s="93"/>
      <c r="C109" s="94"/>
      <c r="D109" s="95" t="str">
        <f t="shared" si="12"/>
        <v/>
      </c>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8" t="str">
        <f t="shared" si="13"/>
        <v/>
      </c>
      <c r="AN109" s="12"/>
      <c r="AO109" s="13">
        <v>76</v>
      </c>
    </row>
    <row r="110" spans="1:41" ht="14.5" hidden="1">
      <c r="A110" s="92" t="str">
        <f t="shared" si="11"/>
        <v/>
      </c>
      <c r="B110" s="93"/>
      <c r="C110" s="94"/>
      <c r="D110" s="95" t="str">
        <f t="shared" si="12"/>
        <v/>
      </c>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8" t="str">
        <f t="shared" si="13"/>
        <v/>
      </c>
      <c r="AN110" s="12"/>
      <c r="AO110" s="13">
        <v>77</v>
      </c>
    </row>
    <row r="111" spans="1:41" ht="14.5" hidden="1">
      <c r="A111" s="92" t="str">
        <f t="shared" si="11"/>
        <v/>
      </c>
      <c r="B111" s="93"/>
      <c r="C111" s="94"/>
      <c r="D111" s="95" t="str">
        <f t="shared" si="12"/>
        <v/>
      </c>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8" t="str">
        <f t="shared" si="13"/>
        <v/>
      </c>
      <c r="AN111" s="12"/>
      <c r="AO111" s="13">
        <v>78</v>
      </c>
    </row>
    <row r="112" spans="1:41" ht="14.5" hidden="1">
      <c r="A112" s="92" t="str">
        <f t="shared" si="11"/>
        <v/>
      </c>
      <c r="B112" s="93"/>
      <c r="C112" s="94"/>
      <c r="D112" s="95" t="str">
        <f t="shared" si="12"/>
        <v/>
      </c>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8" t="str">
        <f t="shared" si="13"/>
        <v/>
      </c>
      <c r="AN112" s="12"/>
      <c r="AO112" s="13">
        <v>79</v>
      </c>
    </row>
    <row r="113" spans="1:41" ht="14.5" hidden="1">
      <c r="A113" s="92" t="str">
        <f t="shared" si="11"/>
        <v/>
      </c>
      <c r="B113" s="93"/>
      <c r="C113" s="94"/>
      <c r="D113" s="95" t="str">
        <f t="shared" si="12"/>
        <v/>
      </c>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8" t="str">
        <f t="shared" si="13"/>
        <v/>
      </c>
      <c r="AN113" s="12"/>
      <c r="AO113" s="13">
        <v>80</v>
      </c>
    </row>
    <row r="114" spans="1:41" ht="14.5" hidden="1">
      <c r="A114" s="92" t="str">
        <f t="shared" si="11"/>
        <v/>
      </c>
      <c r="B114" s="93"/>
      <c r="C114" s="94"/>
      <c r="D114" s="95" t="str">
        <f t="shared" si="12"/>
        <v/>
      </c>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8" t="str">
        <f t="shared" si="13"/>
        <v/>
      </c>
      <c r="AN114" s="12"/>
      <c r="AO114" s="13">
        <v>81</v>
      </c>
    </row>
    <row r="115" spans="1:41" ht="14.5" hidden="1">
      <c r="A115" s="92" t="str">
        <f t="shared" si="11"/>
        <v/>
      </c>
      <c r="B115" s="93"/>
      <c r="C115" s="94"/>
      <c r="D115" s="95" t="str">
        <f t="shared" si="12"/>
        <v/>
      </c>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8" t="str">
        <f t="shared" si="13"/>
        <v/>
      </c>
      <c r="AN115" s="12"/>
      <c r="AO115" s="13">
        <v>82</v>
      </c>
    </row>
    <row r="116" spans="1:41" ht="14.5" hidden="1">
      <c r="A116" s="92" t="str">
        <f t="shared" si="11"/>
        <v/>
      </c>
      <c r="B116" s="93"/>
      <c r="C116" s="94"/>
      <c r="D116" s="95" t="str">
        <f t="shared" si="12"/>
        <v/>
      </c>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8" t="str">
        <f t="shared" si="13"/>
        <v/>
      </c>
      <c r="AN116" s="12"/>
      <c r="AO116" s="13">
        <v>83</v>
      </c>
    </row>
    <row r="117" spans="1:41" ht="14.5" hidden="1">
      <c r="A117" s="92" t="str">
        <f t="shared" si="11"/>
        <v/>
      </c>
      <c r="B117" s="93"/>
      <c r="C117" s="94"/>
      <c r="D117" s="95" t="str">
        <f t="shared" si="12"/>
        <v/>
      </c>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8" t="str">
        <f t="shared" si="13"/>
        <v/>
      </c>
      <c r="AN117" s="12"/>
      <c r="AO117" s="13">
        <v>84</v>
      </c>
    </row>
    <row r="118" spans="1:41" ht="14.5" hidden="1">
      <c r="A118" s="92" t="str">
        <f t="shared" si="11"/>
        <v/>
      </c>
      <c r="B118" s="93"/>
      <c r="C118" s="94"/>
      <c r="D118" s="95" t="str">
        <f t="shared" si="12"/>
        <v/>
      </c>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8" t="str">
        <f t="shared" si="13"/>
        <v/>
      </c>
      <c r="AN118" s="12"/>
      <c r="AO118" s="13">
        <v>85</v>
      </c>
    </row>
    <row r="119" spans="1:41" ht="14.5" hidden="1">
      <c r="A119" s="92" t="str">
        <f t="shared" si="11"/>
        <v/>
      </c>
      <c r="B119" s="93"/>
      <c r="C119" s="94"/>
      <c r="D119" s="95" t="str">
        <f t="shared" si="12"/>
        <v/>
      </c>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8" t="str">
        <f t="shared" si="13"/>
        <v/>
      </c>
      <c r="AN119" s="12"/>
      <c r="AO119" s="13">
        <v>86</v>
      </c>
    </row>
    <row r="120" spans="1:41" ht="14.5" hidden="1">
      <c r="A120" s="92" t="str">
        <f t="shared" si="11"/>
        <v/>
      </c>
      <c r="B120" s="93"/>
      <c r="C120" s="94"/>
      <c r="D120" s="95" t="str">
        <f t="shared" si="12"/>
        <v/>
      </c>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8" t="str">
        <f t="shared" si="13"/>
        <v/>
      </c>
      <c r="AN120" s="12"/>
      <c r="AO120" s="13">
        <v>87</v>
      </c>
    </row>
    <row r="121" spans="1:41" ht="14.5" hidden="1">
      <c r="A121" s="92" t="str">
        <f t="shared" si="11"/>
        <v/>
      </c>
      <c r="B121" s="93"/>
      <c r="C121" s="94"/>
      <c r="D121" s="95" t="str">
        <f t="shared" si="12"/>
        <v/>
      </c>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8" t="str">
        <f t="shared" si="13"/>
        <v/>
      </c>
      <c r="AN121" s="12"/>
      <c r="AO121" s="13">
        <v>88</v>
      </c>
    </row>
    <row r="122" spans="1:41" ht="14.5" hidden="1">
      <c r="A122" s="92" t="str">
        <f t="shared" si="11"/>
        <v/>
      </c>
      <c r="B122" s="93"/>
      <c r="C122" s="94"/>
      <c r="D122" s="95" t="str">
        <f t="shared" si="12"/>
        <v/>
      </c>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8" t="str">
        <f t="shared" si="13"/>
        <v/>
      </c>
      <c r="AN122" s="12"/>
      <c r="AO122" s="13">
        <v>89</v>
      </c>
    </row>
    <row r="123" spans="1:41" ht="14.5" hidden="1">
      <c r="A123" s="92" t="str">
        <f t="shared" si="11"/>
        <v/>
      </c>
      <c r="B123" s="93"/>
      <c r="C123" s="94"/>
      <c r="D123" s="95" t="str">
        <f t="shared" si="12"/>
        <v/>
      </c>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8" t="str">
        <f t="shared" si="13"/>
        <v/>
      </c>
      <c r="AN123" s="12"/>
      <c r="AO123" s="13">
        <v>90</v>
      </c>
    </row>
    <row r="124" spans="1:41" ht="14.5" hidden="1">
      <c r="A124" s="92" t="str">
        <f t="shared" si="11"/>
        <v/>
      </c>
      <c r="B124" s="93"/>
      <c r="C124" s="94"/>
      <c r="D124" s="95" t="str">
        <f t="shared" si="12"/>
        <v/>
      </c>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8" t="str">
        <f t="shared" si="13"/>
        <v/>
      </c>
      <c r="AN124" s="12"/>
      <c r="AO124" s="13">
        <v>91</v>
      </c>
    </row>
    <row r="125" spans="1:41" ht="14.5" hidden="1">
      <c r="A125" s="92" t="str">
        <f t="shared" si="11"/>
        <v/>
      </c>
      <c r="B125" s="93"/>
      <c r="C125" s="94"/>
      <c r="D125" s="95" t="str">
        <f t="shared" si="12"/>
        <v/>
      </c>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8" t="str">
        <f t="shared" si="13"/>
        <v/>
      </c>
      <c r="AN125" s="12"/>
      <c r="AO125" s="13">
        <v>92</v>
      </c>
    </row>
    <row r="126" spans="1:41" ht="14.5" hidden="1">
      <c r="A126" s="92" t="str">
        <f t="shared" si="11"/>
        <v/>
      </c>
      <c r="B126" s="93"/>
      <c r="C126" s="94"/>
      <c r="D126" s="95" t="str">
        <f t="shared" si="12"/>
        <v/>
      </c>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8" t="str">
        <f t="shared" si="13"/>
        <v/>
      </c>
      <c r="AN126" s="12"/>
      <c r="AO126" s="13">
        <v>93</v>
      </c>
    </row>
    <row r="127" spans="1:41" ht="14.5" hidden="1">
      <c r="A127" s="92" t="str">
        <f t="shared" si="11"/>
        <v/>
      </c>
      <c r="B127" s="93"/>
      <c r="C127" s="94"/>
      <c r="D127" s="95" t="str">
        <f t="shared" si="12"/>
        <v/>
      </c>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8" t="str">
        <f t="shared" si="13"/>
        <v/>
      </c>
      <c r="AN127" s="12"/>
      <c r="AO127" s="13">
        <v>94</v>
      </c>
    </row>
    <row r="128" spans="1:41" ht="14.5" hidden="1">
      <c r="A128" s="92" t="str">
        <f t="shared" si="11"/>
        <v/>
      </c>
      <c r="B128" s="93"/>
      <c r="C128" s="94"/>
      <c r="D128" s="95" t="str">
        <f t="shared" si="12"/>
        <v/>
      </c>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t="str">
        <f t="shared" si="13"/>
        <v/>
      </c>
      <c r="AN128" s="12"/>
      <c r="AO128" s="13">
        <v>95</v>
      </c>
    </row>
    <row r="129" spans="1:41" ht="14.5" hidden="1">
      <c r="A129" s="92" t="str">
        <f t="shared" si="11"/>
        <v/>
      </c>
      <c r="B129" s="93"/>
      <c r="C129" s="94"/>
      <c r="D129" s="95" t="str">
        <f t="shared" si="12"/>
        <v/>
      </c>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8" t="str">
        <f t="shared" si="13"/>
        <v/>
      </c>
      <c r="AN129" s="12"/>
      <c r="AO129" s="13">
        <v>96</v>
      </c>
    </row>
    <row r="130" spans="1:41" ht="14.5" hidden="1">
      <c r="A130" s="92" t="str">
        <f t="shared" si="11"/>
        <v/>
      </c>
      <c r="B130" s="93"/>
      <c r="C130" s="94"/>
      <c r="D130" s="95" t="str">
        <f t="shared" si="12"/>
        <v/>
      </c>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8" t="str">
        <f t="shared" si="13"/>
        <v/>
      </c>
      <c r="AN130" s="12"/>
      <c r="AO130" s="13">
        <v>97</v>
      </c>
    </row>
    <row r="131" spans="1:41" ht="14.5" hidden="1">
      <c r="A131" s="92" t="str">
        <f t="shared" si="11"/>
        <v/>
      </c>
      <c r="B131" s="93"/>
      <c r="C131" s="94"/>
      <c r="D131" s="95" t="str">
        <f t="shared" si="12"/>
        <v/>
      </c>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8" t="str">
        <f t="shared" si="13"/>
        <v/>
      </c>
      <c r="AN131" s="12"/>
      <c r="AO131" s="13">
        <v>98</v>
      </c>
    </row>
    <row r="132" spans="1:41" ht="14.5" hidden="1">
      <c r="A132" s="92" t="str">
        <f t="shared" si="11"/>
        <v/>
      </c>
      <c r="B132" s="93"/>
      <c r="C132" s="94"/>
      <c r="D132" s="95" t="str">
        <f t="shared" si="12"/>
        <v/>
      </c>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8" t="str">
        <f t="shared" si="13"/>
        <v/>
      </c>
      <c r="AN132" s="12"/>
      <c r="AO132" s="13">
        <v>99</v>
      </c>
    </row>
    <row r="133" spans="1:41" ht="14.5" hidden="1">
      <c r="A133" s="92" t="str">
        <f t="shared" si="11"/>
        <v/>
      </c>
      <c r="B133" s="93"/>
      <c r="C133" s="94"/>
      <c r="D133" s="95" t="str">
        <f t="shared" si="12"/>
        <v/>
      </c>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8" t="str">
        <f t="shared" si="13"/>
        <v/>
      </c>
      <c r="AN133" s="12"/>
      <c r="AO133" s="13">
        <v>100</v>
      </c>
    </row>
    <row r="1048576" ht="0" hidden="1" customHeight="1"/>
  </sheetData>
  <sheetProtection algorithmName="SHA-512" hashValue="eEFZ6oCV4/usDJ8ZEt80ItkG1ZQHP0MAsnDnIkD/zrAUwQQAcO/jT+dODKc0VBTgTDGwlTqO4roLtrXF86B+cw==" saltValue="fkZggxGQvH40Fa/l/AUYpw==" spinCount="100000" sheet="1" objects="1" scenarios="1"/>
  <conditionalFormatting sqref="B34:AM133">
    <cfRule type="expression" dxfId="91" priority="85">
      <formula>IF($A34&lt;&gt;"",TRUE,FALSE)</formula>
    </cfRule>
  </conditionalFormatting>
  <conditionalFormatting sqref="D34:D133 AM34:AM133">
    <cfRule type="expression" dxfId="90" priority="83">
      <formula>IF($A34&lt;&gt;"",TRUE,FALSE)</formula>
    </cfRule>
  </conditionalFormatting>
  <conditionalFormatting sqref="A33:AM33">
    <cfRule type="expression" dxfId="89" priority="81">
      <formula>IF($D$30&gt;0,TRUE,FALSE)</formula>
    </cfRule>
  </conditionalFormatting>
  <conditionalFormatting sqref="A34:A133">
    <cfRule type="expression" dxfId="88" priority="152">
      <formula>IF($D$30&gt;=AO34,TRUE,FALSE)</formula>
    </cfRule>
  </conditionalFormatting>
  <conditionalFormatting sqref="AM34:AM133">
    <cfRule type="beginsWith" dxfId="87" priority="76" operator="beginsWith" text="0">
      <formula>LEFT(AM34,LEN("0"))="0"</formula>
    </cfRule>
  </conditionalFormatting>
  <conditionalFormatting sqref="B34:B133">
    <cfRule type="expression" dxfId="86" priority="74">
      <formula>AND($AM34&gt;0,$B34="",$AM34&lt;&gt;"")</formula>
    </cfRule>
  </conditionalFormatting>
  <conditionalFormatting sqref="C34:C133">
    <cfRule type="expression" dxfId="85" priority="73">
      <formula>AND($AM34&gt;0,$C34="",$AM34&lt;&gt;"")</formula>
    </cfRule>
  </conditionalFormatting>
  <conditionalFormatting sqref="D24 AM24:AN24 AM27:AN28 AN25:AN26 D7:AN14 AN15:AN23 D27:W27 D28:AL28">
    <cfRule type="containsErrors" dxfId="84" priority="72">
      <formula>ISERROR(D7)</formula>
    </cfRule>
  </conditionalFormatting>
  <conditionalFormatting sqref="X27">
    <cfRule type="containsErrors" dxfId="83" priority="68">
      <formula>ISERROR(X27)</formula>
    </cfRule>
  </conditionalFormatting>
  <conditionalFormatting sqref="Y27">
    <cfRule type="containsErrors" dxfId="82" priority="64">
      <formula>ISERROR(Y27)</formula>
    </cfRule>
  </conditionalFormatting>
  <conditionalFormatting sqref="Z27">
    <cfRule type="containsErrors" dxfId="81" priority="60">
      <formula>ISERROR(Z27)</formula>
    </cfRule>
  </conditionalFormatting>
  <conditionalFormatting sqref="AA27">
    <cfRule type="containsErrors" dxfId="80" priority="56">
      <formula>ISERROR(AA27)</formula>
    </cfRule>
  </conditionalFormatting>
  <conditionalFormatting sqref="AB27">
    <cfRule type="containsErrors" dxfId="79" priority="52">
      <formula>ISERROR(AB27)</formula>
    </cfRule>
  </conditionalFormatting>
  <conditionalFormatting sqref="AC27">
    <cfRule type="containsErrors" dxfId="78" priority="48">
      <formula>ISERROR(AC27)</formula>
    </cfRule>
  </conditionalFormatting>
  <conditionalFormatting sqref="AD27">
    <cfRule type="containsErrors" dxfId="77" priority="44">
      <formula>ISERROR(AD27)</formula>
    </cfRule>
  </conditionalFormatting>
  <conditionalFormatting sqref="AE27">
    <cfRule type="containsErrors" dxfId="76" priority="40">
      <formula>ISERROR(AE27)</formula>
    </cfRule>
  </conditionalFormatting>
  <conditionalFormatting sqref="AF27">
    <cfRule type="containsErrors" dxfId="75" priority="36">
      <formula>ISERROR(AF27)</formula>
    </cfRule>
  </conditionalFormatting>
  <conditionalFormatting sqref="AG27">
    <cfRule type="containsErrors" dxfId="74" priority="32">
      <formula>ISERROR(AG27)</formula>
    </cfRule>
  </conditionalFormatting>
  <conditionalFormatting sqref="AH27">
    <cfRule type="containsErrors" dxfId="73" priority="28">
      <formula>ISERROR(AH27)</formula>
    </cfRule>
  </conditionalFormatting>
  <conditionalFormatting sqref="AI27">
    <cfRule type="containsErrors" dxfId="72" priority="24">
      <formula>ISERROR(AI27)</formula>
    </cfRule>
  </conditionalFormatting>
  <conditionalFormatting sqref="AJ27">
    <cfRule type="containsErrors" dxfId="71" priority="20">
      <formula>ISERROR(AJ27)</formula>
    </cfRule>
  </conditionalFormatting>
  <conditionalFormatting sqref="AK27">
    <cfRule type="containsErrors" dxfId="70" priority="16">
      <formula>ISERROR(AK27)</formula>
    </cfRule>
  </conditionalFormatting>
  <conditionalFormatting sqref="AL27">
    <cfRule type="containsErrors" dxfId="69" priority="12">
      <formula>ISERROR(AL27)</formula>
    </cfRule>
  </conditionalFormatting>
  <conditionalFormatting sqref="D17:AM17">
    <cfRule type="containsErrors" dxfId="68" priority="11">
      <formula>ISERROR(D17)</formula>
    </cfRule>
  </conditionalFormatting>
  <conditionalFormatting sqref="D21:AM21">
    <cfRule type="containsErrors" dxfId="67" priority="10">
      <formula>ISERROR(D21)</formula>
    </cfRule>
  </conditionalFormatting>
  <conditionalFormatting sqref="D22:AM22">
    <cfRule type="containsErrors" dxfId="66" priority="9">
      <formula>ISERROR(D22)</formula>
    </cfRule>
  </conditionalFormatting>
  <conditionalFormatting sqref="D23:AM23">
    <cfRule type="containsErrors" dxfId="65" priority="8">
      <formula>ISERROR(D23)</formula>
    </cfRule>
  </conditionalFormatting>
  <conditionalFormatting sqref="D15:AM15">
    <cfRule type="containsErrors" dxfId="64" priority="7">
      <formula>ISERROR(D15)</formula>
    </cfRule>
  </conditionalFormatting>
  <conditionalFormatting sqref="D16:AM16">
    <cfRule type="containsErrors" dxfId="63" priority="6">
      <formula>ISERROR(D16)</formula>
    </cfRule>
  </conditionalFormatting>
  <conditionalFormatting sqref="D18:AM19">
    <cfRule type="containsErrors" dxfId="62" priority="5">
      <formula>ISERROR(D18)</formula>
    </cfRule>
  </conditionalFormatting>
  <conditionalFormatting sqref="D20:AM20">
    <cfRule type="containsErrors" dxfId="61" priority="4">
      <formula>ISERROR(D20)</formula>
    </cfRule>
  </conditionalFormatting>
  <conditionalFormatting sqref="D25:AM25">
    <cfRule type="containsErrors" dxfId="60" priority="3">
      <formula>ISERROR(D25)</formula>
    </cfRule>
  </conditionalFormatting>
  <conditionalFormatting sqref="D26:AM26">
    <cfRule type="containsErrors" dxfId="59" priority="2">
      <formula>ISERROR(D26)</formula>
    </cfRule>
  </conditionalFormatting>
  <conditionalFormatting sqref="E24:AL24">
    <cfRule type="containsErrors" dxfId="58" priority="1">
      <formula>ISERROR(E24)</formula>
    </cfRule>
  </conditionalFormatting>
  <dataValidations count="7">
    <dataValidation type="whole" operator="greaterThanOrEqual" allowBlank="1" showInputMessage="1" showErrorMessage="1" sqref="AM7:AN28 F34:AL133 E35:E133 D28:AL28" xr:uid="{00000000-0002-0000-0200-000000000000}">
      <formula1>0</formula1>
    </dataValidation>
    <dataValidation type="whole" operator="greaterThanOrEqual" allowBlank="1" showInputMessage="1" showErrorMessage="1" errorTitle="Enter Integer" error="Please enter only non-negative integer values." sqref="E34 D9:D14 D17 D21:D23 D25:D27 E7:AL26" xr:uid="{00000000-0002-0000-0200-000001000000}">
      <formula1>0</formula1>
    </dataValidation>
    <dataValidation operator="greaterThanOrEqual" allowBlank="1" showInputMessage="1" showErrorMessage="1" errorTitle="Enter Integer" error="Please enter only non-negative integer values." sqref="D7:D8 E27:AL27 D15:D16 D18:D20" xr:uid="{00000000-0002-0000-0200-000002000000}"/>
    <dataValidation type="whole" allowBlank="1" showInputMessage="1" showErrorMessage="1" sqref="D30" xr:uid="{00000000-0002-0000-0200-000003000000}">
      <formula1>0</formula1>
      <formula2>100</formula2>
    </dataValidation>
    <dataValidation type="textLength" allowBlank="1" showInputMessage="1" showErrorMessage="1" sqref="C34:C133" xr:uid="{00000000-0002-0000-0200-000004000000}">
      <formula1>9</formula1>
      <formula2>9</formula2>
    </dataValidation>
    <dataValidation type="list" allowBlank="1" showInputMessage="1" showErrorMessage="1" sqref="E4:AL4" xr:uid="{00000000-0002-0000-0200-000006000000}">
      <formula1>COP20_non_pm_program_areas</formula1>
    </dataValidation>
    <dataValidation type="list" allowBlank="1" showInputMessage="1" showErrorMessage="1" sqref="D5:AL5" xr:uid="{E3BAB45E-E755-1846-9C30-0AA6522E873C}">
      <formula1>COP20_beneficiaries</formula1>
    </dataValidation>
  </dataValidations>
  <pageMargins left="0.25" right="0.25" top="0.75" bottom="0.5" header="0.3" footer="0.3"/>
  <pageSetup fitToWidth="0" pageOrder="overThenDown" orientation="landscape" r:id="rId1"/>
  <headerFooter>
    <oddHeader>&amp;C&amp;"Calibri,Regular"&amp;K000000Work Plan Budget</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34" id="{A0C261E2-6097-420C-BB0A-5497B552A24B}">
            <xm:f>'Metadata and Error Checks'!$L$50="X"</xm:f>
            <x14:dxf>
              <fill>
                <patternFill>
                  <bgColor theme="5" tint="0.39994506668294322"/>
                </patternFill>
              </fill>
            </x14:dxf>
          </x14:cfRule>
          <xm:sqref>K4</xm:sqref>
        </x14:conditionalFormatting>
        <x14:conditionalFormatting xmlns:xm="http://schemas.microsoft.com/office/excel/2006/main">
          <x14:cfRule type="expression" priority="132" id="{DD129314-1F34-4974-A65C-1DFCBD43E893}">
            <xm:f>'Metadata and Error Checks'!$F$50="x"</xm:f>
            <x14:dxf>
              <fill>
                <patternFill>
                  <bgColor theme="5" tint="0.39994506668294322"/>
                </patternFill>
              </fill>
            </x14:dxf>
          </x14:cfRule>
          <xm:sqref>E4</xm:sqref>
        </x14:conditionalFormatting>
        <x14:conditionalFormatting xmlns:xm="http://schemas.microsoft.com/office/excel/2006/main">
          <x14:cfRule type="expression" priority="130" id="{7E88B64B-0505-424D-A712-F59D7EDDAB5A}">
            <xm:f>'Metadata and Error Checks'!$G$50="x"</xm:f>
            <x14:dxf>
              <fill>
                <patternFill>
                  <bgColor theme="5" tint="0.39994506668294322"/>
                </patternFill>
              </fill>
            </x14:dxf>
          </x14:cfRule>
          <xm:sqref>F4</xm:sqref>
        </x14:conditionalFormatting>
        <x14:conditionalFormatting xmlns:xm="http://schemas.microsoft.com/office/excel/2006/main">
          <x14:cfRule type="expression" priority="128" id="{A6E25653-4B1E-4B94-90D4-B535BABA997D}">
            <xm:f>'Metadata and Error Checks'!$H$50="x"</xm:f>
            <x14:dxf>
              <fill>
                <patternFill>
                  <bgColor theme="5" tint="0.39994506668294322"/>
                </patternFill>
              </fill>
            </x14:dxf>
          </x14:cfRule>
          <xm:sqref>G4</xm:sqref>
        </x14:conditionalFormatting>
        <x14:conditionalFormatting xmlns:xm="http://schemas.microsoft.com/office/excel/2006/main">
          <x14:cfRule type="expression" priority="126" id="{645480EB-1CBE-4205-A336-774CD49CB0AB}">
            <xm:f>'Metadata and Error Checks'!$I$50="x"</xm:f>
            <x14:dxf>
              <fill>
                <patternFill>
                  <bgColor theme="5" tint="0.39994506668294322"/>
                </patternFill>
              </fill>
            </x14:dxf>
          </x14:cfRule>
          <xm:sqref>H4</xm:sqref>
        </x14:conditionalFormatting>
        <x14:conditionalFormatting xmlns:xm="http://schemas.microsoft.com/office/excel/2006/main">
          <x14:cfRule type="expression" priority="124" id="{C49031CD-C966-4B08-8975-ACF3F018E670}">
            <xm:f>'Metadata and Error Checks'!$J$50="x"</xm:f>
            <x14:dxf>
              <fill>
                <patternFill>
                  <bgColor theme="5" tint="0.39994506668294322"/>
                </patternFill>
              </fill>
            </x14:dxf>
          </x14:cfRule>
          <xm:sqref>I4</xm:sqref>
        </x14:conditionalFormatting>
        <x14:conditionalFormatting xmlns:xm="http://schemas.microsoft.com/office/excel/2006/main">
          <x14:cfRule type="expression" priority="122" id="{415B1BB4-C41A-4212-9E06-26FC6F35502E}">
            <xm:f>'Metadata and Error Checks'!$K$50="x"</xm:f>
            <x14:dxf>
              <fill>
                <patternFill>
                  <bgColor theme="5" tint="0.39994506668294322"/>
                </patternFill>
              </fill>
            </x14:dxf>
          </x14:cfRule>
          <xm:sqref>J4</xm:sqref>
        </x14:conditionalFormatting>
        <x14:conditionalFormatting xmlns:xm="http://schemas.microsoft.com/office/excel/2006/main">
          <x14:cfRule type="expression" priority="120" id="{2432C7E6-49A0-4229-9A57-C8FC3898BF64}">
            <xm:f>'Metadata and Error Checks'!$M$50="x"</xm:f>
            <x14:dxf>
              <fill>
                <patternFill>
                  <bgColor theme="5" tint="0.39994506668294322"/>
                </patternFill>
              </fill>
            </x14:dxf>
          </x14:cfRule>
          <xm:sqref>L4</xm:sqref>
        </x14:conditionalFormatting>
        <x14:conditionalFormatting xmlns:xm="http://schemas.microsoft.com/office/excel/2006/main">
          <x14:cfRule type="expression" priority="118" id="{FFB25DF6-5029-4EEB-9821-1B160BEBA6B0}">
            <xm:f>'Metadata and Error Checks'!$N$50="x"</xm:f>
            <x14:dxf>
              <fill>
                <patternFill>
                  <bgColor theme="5" tint="0.39994506668294322"/>
                </patternFill>
              </fill>
            </x14:dxf>
          </x14:cfRule>
          <xm:sqref>M4</xm:sqref>
        </x14:conditionalFormatting>
        <x14:conditionalFormatting xmlns:xm="http://schemas.microsoft.com/office/excel/2006/main">
          <x14:cfRule type="expression" priority="116" id="{F488246C-E346-4A20-A897-B520B047774A}">
            <xm:f>'Metadata and Error Checks'!$O$50="x"</xm:f>
            <x14:dxf>
              <fill>
                <patternFill>
                  <bgColor theme="5" tint="0.39994506668294322"/>
                </patternFill>
              </fill>
            </x14:dxf>
          </x14:cfRule>
          <xm:sqref>N4</xm:sqref>
        </x14:conditionalFormatting>
        <x14:conditionalFormatting xmlns:xm="http://schemas.microsoft.com/office/excel/2006/main">
          <x14:cfRule type="expression" priority="114" id="{F65DC04D-4519-4B40-BE54-6AD7938766FE}">
            <xm:f>'Metadata and Error Checks'!$P$50="x"</xm:f>
            <x14:dxf>
              <fill>
                <patternFill>
                  <bgColor theme="5" tint="0.39994506668294322"/>
                </patternFill>
              </fill>
            </x14:dxf>
          </x14:cfRule>
          <xm:sqref>O4</xm:sqref>
        </x14:conditionalFormatting>
        <x14:conditionalFormatting xmlns:xm="http://schemas.microsoft.com/office/excel/2006/main">
          <x14:cfRule type="expression" priority="112" id="{0D69E89B-9977-403A-AE74-9AEA4A813A1C}">
            <xm:f>'Metadata and Error Checks'!$Q$50="x"</xm:f>
            <x14:dxf>
              <fill>
                <patternFill>
                  <bgColor theme="5" tint="0.39994506668294322"/>
                </patternFill>
              </fill>
            </x14:dxf>
          </x14:cfRule>
          <xm:sqref>P4</xm:sqref>
        </x14:conditionalFormatting>
        <x14:conditionalFormatting xmlns:xm="http://schemas.microsoft.com/office/excel/2006/main">
          <x14:cfRule type="expression" priority="110" id="{BFD5FEDB-17C0-4655-8C8D-4D8F2C81AA64}">
            <xm:f>'Metadata and Error Checks'!$R$50="x"</xm:f>
            <x14:dxf>
              <fill>
                <patternFill>
                  <bgColor theme="5" tint="0.39994506668294322"/>
                </patternFill>
              </fill>
            </x14:dxf>
          </x14:cfRule>
          <xm:sqref>Q4</xm:sqref>
        </x14:conditionalFormatting>
        <x14:conditionalFormatting xmlns:xm="http://schemas.microsoft.com/office/excel/2006/main">
          <x14:cfRule type="expression" priority="108" id="{B88BD3CE-AAAA-491A-9CBD-A3543EFC45EF}">
            <xm:f>'Metadata and Error Checks'!$S$50="x"</xm:f>
            <x14:dxf>
              <fill>
                <patternFill>
                  <bgColor theme="5" tint="0.39994506668294322"/>
                </patternFill>
              </fill>
            </x14:dxf>
          </x14:cfRule>
          <xm:sqref>R4</xm:sqref>
        </x14:conditionalFormatting>
        <x14:conditionalFormatting xmlns:xm="http://schemas.microsoft.com/office/excel/2006/main">
          <x14:cfRule type="expression" priority="103" id="{704CD3E1-91C2-4B1E-8DC3-5E2741834852}">
            <xm:f>'Metadata and Error Checks'!$T$50="x"</xm:f>
            <x14:dxf>
              <fill>
                <patternFill>
                  <bgColor theme="5" tint="0.39994506668294322"/>
                </patternFill>
              </fill>
            </x14:dxf>
          </x14:cfRule>
          <xm:sqref>S4</xm:sqref>
        </x14:conditionalFormatting>
        <x14:conditionalFormatting xmlns:xm="http://schemas.microsoft.com/office/excel/2006/main">
          <x14:cfRule type="expression" priority="100" id="{A7AC7E5E-3BEB-43FF-B84F-DCDB662013B4}">
            <xm:f>'Metadata and Error Checks'!$U$50="x"</xm:f>
            <x14:dxf>
              <fill>
                <patternFill>
                  <bgColor theme="5" tint="0.39994506668294322"/>
                </patternFill>
              </fill>
            </x14:dxf>
          </x14:cfRule>
          <xm:sqref>T4</xm:sqref>
        </x14:conditionalFormatting>
        <x14:conditionalFormatting xmlns:xm="http://schemas.microsoft.com/office/excel/2006/main">
          <x14:cfRule type="expression" priority="88" id="{9D4170C1-58D3-4440-A9D0-15FD415561AF}">
            <xm:f>'Metadata and Error Checks'!$V$50="x"</xm:f>
            <x14:dxf>
              <fill>
                <patternFill>
                  <bgColor theme="5" tint="0.39994506668294322"/>
                </patternFill>
              </fill>
            </x14:dxf>
          </x14:cfRule>
          <x14:cfRule type="expression" priority="97" id="{FC6E0621-5D9F-45F5-A649-C10D44D6FAD3}">
            <xm:f>'Metadata and Error Checks'!$V$50="x"</xm:f>
            <x14:dxf>
              <fill>
                <patternFill>
                  <bgColor theme="5" tint="0.39994506668294322"/>
                </patternFill>
              </fill>
            </x14:dxf>
          </x14:cfRule>
          <xm:sqref>U4</xm:sqref>
        </x14:conditionalFormatting>
        <x14:conditionalFormatting xmlns:xm="http://schemas.microsoft.com/office/excel/2006/main">
          <x14:cfRule type="expression" priority="94" id="{28ADB45C-72A8-4DD1-A339-FD98B5CF42F8}">
            <xm:f>'Metadata and Error Checks'!$W$50="x"</xm:f>
            <x14:dxf>
              <fill>
                <patternFill>
                  <bgColor theme="5" tint="0.39994506668294322"/>
                </patternFill>
              </fill>
            </x14:dxf>
          </x14:cfRule>
          <xm:sqref>V4</xm:sqref>
        </x14:conditionalFormatting>
        <x14:conditionalFormatting xmlns:xm="http://schemas.microsoft.com/office/excel/2006/main">
          <x14:cfRule type="expression" priority="91" id="{9AA5F92A-919A-4351-A722-48C13D1803C4}">
            <xm:f>'Metadata and Error Checks'!X$50="x"</xm:f>
            <x14:dxf>
              <fill>
                <patternFill>
                  <bgColor theme="5" tint="0.39994506668294322"/>
                </patternFill>
              </fill>
            </x14:dxf>
          </x14:cfRule>
          <xm:sqref>W4:AL4</xm:sqref>
        </x14:conditionalFormatting>
        <x14:conditionalFormatting xmlns:xm="http://schemas.microsoft.com/office/excel/2006/main">
          <x14:cfRule type="expression" priority="191" id="{854A31D3-5823-4EEC-9CFA-72C57763DDE0}">
            <xm:f>'Metadata and Error Checks'!$F$51="x"</xm:f>
            <x14:dxf>
              <fill>
                <patternFill>
                  <bgColor theme="5" tint="0.39994506668294322"/>
                </patternFill>
              </fill>
            </x14:dxf>
          </x14:cfRule>
          <x14:cfRule type="expression" priority="192" id="{343C7E3F-F6BF-4C0C-AFB4-F91A9513B23B}">
            <xm:f>'Metadata and Error Checks'!$F$22="x"</xm:f>
            <x14:dxf>
              <fill>
                <patternFill>
                  <bgColor theme="5" tint="0.39994506668294322"/>
                </patternFill>
              </fill>
            </x14:dxf>
          </x14:cfRule>
          <xm:sqref>E5</xm:sqref>
        </x14:conditionalFormatting>
        <x14:conditionalFormatting xmlns:xm="http://schemas.microsoft.com/office/excel/2006/main">
          <x14:cfRule type="expression" priority="193" id="{F4B5EDC5-C9BF-4665-8DD4-D82E90C08DFF}">
            <xm:f>'Metadata and Error Checks'!$G$51="x"</xm:f>
            <x14:dxf>
              <fill>
                <patternFill>
                  <bgColor theme="5" tint="0.39994506668294322"/>
                </patternFill>
              </fill>
            </x14:dxf>
          </x14:cfRule>
          <x14:cfRule type="expression" priority="194" id="{8B3C9F29-6C5A-4646-9470-2205C1E007FD}">
            <xm:f>'Metadata and Error Checks'!$G$22="x"</xm:f>
            <x14:dxf>
              <fill>
                <patternFill>
                  <bgColor theme="5" tint="0.39994506668294322"/>
                </patternFill>
              </fill>
            </x14:dxf>
          </x14:cfRule>
          <xm:sqref>F5</xm:sqref>
        </x14:conditionalFormatting>
        <x14:conditionalFormatting xmlns:xm="http://schemas.microsoft.com/office/excel/2006/main">
          <x14:cfRule type="expression" priority="195" id="{DF2401FE-009E-4FD0-B9ED-A2F8CCB71EB0}">
            <xm:f>'Metadata and Error Checks'!$H$51="x"</xm:f>
            <x14:dxf>
              <fill>
                <patternFill>
                  <bgColor theme="5" tint="0.39994506668294322"/>
                </patternFill>
              </fill>
            </x14:dxf>
          </x14:cfRule>
          <x14:cfRule type="expression" priority="196" id="{A33D7B92-B8E6-4986-8D32-F78ACBF74EDF}">
            <xm:f>'Metadata and Error Checks'!$H$22="x"</xm:f>
            <x14:dxf>
              <fill>
                <patternFill>
                  <bgColor theme="5" tint="0.39994506668294322"/>
                </patternFill>
              </fill>
            </x14:dxf>
          </x14:cfRule>
          <xm:sqref>G5</xm:sqref>
        </x14:conditionalFormatting>
        <x14:conditionalFormatting xmlns:xm="http://schemas.microsoft.com/office/excel/2006/main">
          <x14:cfRule type="expression" priority="197" id="{AEF1F8A1-A0F5-4048-A8FB-8C5C22098338}">
            <xm:f>'Metadata and Error Checks'!$I$51="x"</xm:f>
            <x14:dxf>
              <fill>
                <patternFill>
                  <bgColor theme="5" tint="0.39994506668294322"/>
                </patternFill>
              </fill>
            </x14:dxf>
          </x14:cfRule>
          <x14:cfRule type="expression" priority="198" id="{F2571FCA-85DF-4B4A-A6E4-D276CE545144}">
            <xm:f>'Metadata and Error Checks'!$I$22="X"</xm:f>
            <x14:dxf>
              <fill>
                <patternFill>
                  <bgColor theme="5" tint="0.39994506668294322"/>
                </patternFill>
              </fill>
            </x14:dxf>
          </x14:cfRule>
          <xm:sqref>H5</xm:sqref>
        </x14:conditionalFormatting>
        <x14:conditionalFormatting xmlns:xm="http://schemas.microsoft.com/office/excel/2006/main">
          <x14:cfRule type="expression" priority="199" id="{2874A600-6F69-4094-A185-CB7EF776D05D}">
            <xm:f>'Metadata and Error Checks'!$J$51="x"</xm:f>
            <x14:dxf>
              <fill>
                <patternFill>
                  <bgColor theme="5" tint="0.39994506668294322"/>
                </patternFill>
              </fill>
            </x14:dxf>
          </x14:cfRule>
          <x14:cfRule type="expression" priority="200" id="{C356F606-515A-4FCC-8F14-39532C1045A6}">
            <xm:f>'Metadata and Error Checks'!$J$22="x"</xm:f>
            <x14:dxf>
              <fill>
                <patternFill>
                  <bgColor theme="5" tint="0.39994506668294322"/>
                </patternFill>
              </fill>
            </x14:dxf>
          </x14:cfRule>
          <xm:sqref>I5</xm:sqref>
        </x14:conditionalFormatting>
        <x14:conditionalFormatting xmlns:xm="http://schemas.microsoft.com/office/excel/2006/main">
          <x14:cfRule type="expression" priority="201" id="{EFC7C7D2-5B65-44F4-B864-25F5AC61879A}">
            <xm:f>'Metadata and Error Checks'!$K$51="x"</xm:f>
            <x14:dxf>
              <fill>
                <patternFill>
                  <bgColor theme="5" tint="0.39994506668294322"/>
                </patternFill>
              </fill>
            </x14:dxf>
          </x14:cfRule>
          <x14:cfRule type="expression" priority="202" id="{6AF705F8-6003-4722-B1B7-00E6D0E30470}">
            <xm:f>'Metadata and Error Checks'!$K$22="X"</xm:f>
            <x14:dxf>
              <fill>
                <patternFill>
                  <bgColor theme="5" tint="0.39994506668294322"/>
                </patternFill>
              </fill>
            </x14:dxf>
          </x14:cfRule>
          <xm:sqref>J5</xm:sqref>
        </x14:conditionalFormatting>
        <x14:conditionalFormatting xmlns:xm="http://schemas.microsoft.com/office/excel/2006/main">
          <x14:cfRule type="expression" priority="203" id="{E09AADFA-4DFD-46CA-8B5F-2D012949C0C4}">
            <xm:f>'Metadata and Error Checks'!$L$51="x"</xm:f>
            <x14:dxf>
              <fill>
                <patternFill>
                  <bgColor theme="5" tint="0.39994506668294322"/>
                </patternFill>
              </fill>
            </x14:dxf>
          </x14:cfRule>
          <x14:cfRule type="expression" priority="204" id="{4CF38113-8189-4B3B-BC55-A9BFB407AAF4}">
            <xm:f>'Metadata and Error Checks'!$L$22="x"</xm:f>
            <x14:dxf>
              <fill>
                <patternFill>
                  <bgColor theme="5" tint="0.39994506668294322"/>
                </patternFill>
              </fill>
            </x14:dxf>
          </x14:cfRule>
          <xm:sqref>K5</xm:sqref>
        </x14:conditionalFormatting>
        <x14:conditionalFormatting xmlns:xm="http://schemas.microsoft.com/office/excel/2006/main">
          <x14:cfRule type="expression" priority="205" id="{5FAC2C4B-8AAD-4105-90DA-3DE83583C7B5}">
            <xm:f>'Metadata and Error Checks'!$M$51="x"</xm:f>
            <x14:dxf>
              <fill>
                <patternFill>
                  <bgColor theme="5" tint="0.39994506668294322"/>
                </patternFill>
              </fill>
            </x14:dxf>
          </x14:cfRule>
          <x14:cfRule type="expression" priority="206" id="{154596FA-6479-43C2-8142-4BD990EF5DCF}">
            <xm:f>'Metadata and Error Checks'!$M$22="x"</xm:f>
            <x14:dxf>
              <fill>
                <patternFill>
                  <bgColor theme="5" tint="0.39994506668294322"/>
                </patternFill>
              </fill>
            </x14:dxf>
          </x14:cfRule>
          <xm:sqref>L5</xm:sqref>
        </x14:conditionalFormatting>
        <x14:conditionalFormatting xmlns:xm="http://schemas.microsoft.com/office/excel/2006/main">
          <x14:cfRule type="expression" priority="207" id="{29E38D4C-CA31-43FF-92E4-A1471E4CAE3D}">
            <xm:f>'Metadata and Error Checks'!$N$51="x"</xm:f>
            <x14:dxf>
              <fill>
                <patternFill>
                  <bgColor theme="5" tint="0.39994506668294322"/>
                </patternFill>
              </fill>
            </x14:dxf>
          </x14:cfRule>
          <x14:cfRule type="expression" priority="208" id="{1D02AA66-713B-41A5-ACEF-965C94C19981}">
            <xm:f>'Metadata and Error Checks'!$N$22="x"</xm:f>
            <x14:dxf>
              <fill>
                <patternFill>
                  <bgColor theme="5" tint="0.39994506668294322"/>
                </patternFill>
              </fill>
            </x14:dxf>
          </x14:cfRule>
          <xm:sqref>M5</xm:sqref>
        </x14:conditionalFormatting>
        <x14:conditionalFormatting xmlns:xm="http://schemas.microsoft.com/office/excel/2006/main">
          <x14:cfRule type="expression" priority="209" id="{D890D8AC-163C-4D4B-9F65-BC9582658721}">
            <xm:f>'Metadata and Error Checks'!$O$51="x"</xm:f>
            <x14:dxf>
              <fill>
                <patternFill>
                  <bgColor theme="5" tint="0.39994506668294322"/>
                </patternFill>
              </fill>
            </x14:dxf>
          </x14:cfRule>
          <x14:cfRule type="expression" priority="210" id="{D3E81D70-25F0-4D10-98AC-9DFDFFE89712}">
            <xm:f>'Metadata and Error Checks'!$O$22="x"</xm:f>
            <x14:dxf>
              <fill>
                <patternFill>
                  <bgColor theme="5" tint="0.39994506668294322"/>
                </patternFill>
              </fill>
            </x14:dxf>
          </x14:cfRule>
          <xm:sqref>N5</xm:sqref>
        </x14:conditionalFormatting>
        <x14:conditionalFormatting xmlns:xm="http://schemas.microsoft.com/office/excel/2006/main">
          <x14:cfRule type="expression" priority="211" id="{EB70EB64-A06E-4B73-9464-0FFEB4F1AD4D}">
            <xm:f>'Metadata and Error Checks'!$P$51="x"</xm:f>
            <x14:dxf>
              <fill>
                <patternFill>
                  <bgColor theme="5" tint="0.39994506668294322"/>
                </patternFill>
              </fill>
            </x14:dxf>
          </x14:cfRule>
          <x14:cfRule type="expression" priority="212" id="{B01F31B0-CD33-48AD-863E-819B69424927}">
            <xm:f>'Metadata and Error Checks'!$P$22="x"</xm:f>
            <x14:dxf>
              <fill>
                <patternFill>
                  <bgColor theme="5" tint="0.39994506668294322"/>
                </patternFill>
              </fill>
            </x14:dxf>
          </x14:cfRule>
          <xm:sqref>O5</xm:sqref>
        </x14:conditionalFormatting>
        <x14:conditionalFormatting xmlns:xm="http://schemas.microsoft.com/office/excel/2006/main">
          <x14:cfRule type="expression" priority="213" id="{22D0E3EB-CE5D-473C-A68A-AC25424C60E8}">
            <xm:f>'Metadata and Error Checks'!$Q$51="x"</xm:f>
            <x14:dxf>
              <fill>
                <patternFill>
                  <bgColor theme="5" tint="0.39994506668294322"/>
                </patternFill>
              </fill>
            </x14:dxf>
          </x14:cfRule>
          <x14:cfRule type="expression" priority="214" id="{4EBA54FC-2EC3-4CBE-9416-03FD3F16C423}">
            <xm:f>'Metadata and Error Checks'!$Q$22="x"</xm:f>
            <x14:dxf>
              <fill>
                <patternFill>
                  <bgColor theme="5" tint="0.39994506668294322"/>
                </patternFill>
              </fill>
            </x14:dxf>
          </x14:cfRule>
          <xm:sqref>P5</xm:sqref>
        </x14:conditionalFormatting>
        <x14:conditionalFormatting xmlns:xm="http://schemas.microsoft.com/office/excel/2006/main">
          <x14:cfRule type="expression" priority="215" id="{A580C110-A5D9-4E86-9873-36E3BD5171E4}">
            <xm:f>'Metadata and Error Checks'!$R$51="x"</xm:f>
            <x14:dxf>
              <fill>
                <patternFill>
                  <bgColor theme="5" tint="0.39994506668294322"/>
                </patternFill>
              </fill>
            </x14:dxf>
          </x14:cfRule>
          <x14:cfRule type="expression" priority="216" id="{E87C92D3-84B3-4024-A6CE-E8D4568EA53D}">
            <xm:f>'Metadata and Error Checks'!$R$22="x"</xm:f>
            <x14:dxf>
              <fill>
                <patternFill>
                  <bgColor theme="5" tint="0.39994506668294322"/>
                </patternFill>
              </fill>
            </x14:dxf>
          </x14:cfRule>
          <xm:sqref>Q5</xm:sqref>
        </x14:conditionalFormatting>
        <x14:conditionalFormatting xmlns:xm="http://schemas.microsoft.com/office/excel/2006/main">
          <x14:cfRule type="expression" priority="217" id="{2C939D79-58EA-4339-861B-B53EB8356DA6}">
            <xm:f>'Metadata and Error Checks'!$S$51="x"</xm:f>
            <x14:dxf>
              <fill>
                <patternFill>
                  <bgColor theme="5" tint="0.39994506668294322"/>
                </patternFill>
              </fill>
            </x14:dxf>
          </x14:cfRule>
          <x14:cfRule type="expression" priority="218" id="{C711C2C0-6C42-4C82-8415-6A952B8161DE}">
            <xm:f>'Metadata and Error Checks'!$S$22="x"</xm:f>
            <x14:dxf>
              <fill>
                <patternFill>
                  <bgColor theme="5" tint="0.39994506668294322"/>
                </patternFill>
              </fill>
            </x14:dxf>
          </x14:cfRule>
          <xm:sqref>R5</xm:sqref>
        </x14:conditionalFormatting>
        <x14:conditionalFormatting xmlns:xm="http://schemas.microsoft.com/office/excel/2006/main">
          <x14:cfRule type="expression" priority="219" id="{89117B8A-3071-462E-AD09-B2508E1F4F0F}">
            <xm:f>'Metadata and Error Checks'!$T$22="x"</xm:f>
            <x14:dxf>
              <fill>
                <patternFill>
                  <bgColor theme="5" tint="0.39994506668294322"/>
                </patternFill>
              </fill>
            </x14:dxf>
          </x14:cfRule>
          <x14:cfRule type="expression" priority="220" id="{0663DCB9-160B-4EB8-BCAC-4D271CA024D6}">
            <xm:f>'Metadata and Error Checks'!$T$51="x"</xm:f>
            <x14:dxf>
              <fill>
                <patternFill>
                  <bgColor theme="5" tint="0.39994506668294322"/>
                </patternFill>
              </fill>
            </x14:dxf>
          </x14:cfRule>
          <xm:sqref>S5</xm:sqref>
        </x14:conditionalFormatting>
        <x14:conditionalFormatting xmlns:xm="http://schemas.microsoft.com/office/excel/2006/main">
          <x14:cfRule type="expression" priority="221" id="{1D2CA417-6F19-49F3-BDFE-E63550EB5E3B}">
            <xm:f>'Metadata and Error Checks'!$U$22="x"</xm:f>
            <x14:dxf>
              <fill>
                <patternFill>
                  <bgColor theme="5" tint="0.39994506668294322"/>
                </patternFill>
              </fill>
            </x14:dxf>
          </x14:cfRule>
          <x14:cfRule type="expression" priority="222" id="{F8127F10-62C4-403B-90F5-3230EFE54DD5}">
            <xm:f>'Metadata and Error Checks'!$U$51="x"</xm:f>
            <x14:dxf>
              <fill>
                <patternFill>
                  <bgColor theme="5" tint="0.39994506668294322"/>
                </patternFill>
              </fill>
            </x14:dxf>
          </x14:cfRule>
          <xm:sqref>T5</xm:sqref>
        </x14:conditionalFormatting>
        <x14:conditionalFormatting xmlns:xm="http://schemas.microsoft.com/office/excel/2006/main">
          <x14:cfRule type="expression" priority="223" id="{3431CE5B-C5EA-441C-A1C7-C20417A1EE78}">
            <xm:f>'Metadata and Error Checks'!$V$22="x"</xm:f>
            <x14:dxf>
              <fill>
                <patternFill>
                  <bgColor theme="5" tint="0.39994506668294322"/>
                </patternFill>
              </fill>
            </x14:dxf>
          </x14:cfRule>
          <x14:cfRule type="expression" priority="224" id="{7E7A2649-D5C2-4630-84B3-0A2A25173864}">
            <xm:f>'Metadata and Error Checks'!$V$51="x"</xm:f>
            <x14:dxf>
              <fill>
                <patternFill>
                  <bgColor theme="5" tint="0.39994506668294322"/>
                </patternFill>
              </fill>
            </x14:dxf>
          </x14:cfRule>
          <xm:sqref>U5</xm:sqref>
        </x14:conditionalFormatting>
        <x14:conditionalFormatting xmlns:xm="http://schemas.microsoft.com/office/excel/2006/main">
          <x14:cfRule type="expression" priority="225" id="{D92A755D-C288-410F-8480-F66CE6F9363B}">
            <xm:f>'Metadata and Error Checks'!$W$22="x"</xm:f>
            <x14:dxf>
              <fill>
                <patternFill>
                  <bgColor theme="5" tint="0.39994506668294322"/>
                </patternFill>
              </fill>
            </x14:dxf>
          </x14:cfRule>
          <x14:cfRule type="expression" priority="226" id="{6E9EAB23-FB68-4876-8E95-8C32E0B5F982}">
            <xm:f>'Metadata and Error Checks'!$W$51="x"</xm:f>
            <x14:dxf>
              <fill>
                <patternFill>
                  <bgColor theme="5" tint="0.39994506668294322"/>
                </patternFill>
              </fill>
            </x14:dxf>
          </x14:cfRule>
          <xm:sqref>V5</xm:sqref>
        </x14:conditionalFormatting>
        <x14:conditionalFormatting xmlns:xm="http://schemas.microsoft.com/office/excel/2006/main">
          <x14:cfRule type="expression" priority="227" id="{5327D658-5CF9-4037-AD97-07C6CF78ACD7}">
            <xm:f>'Metadata and Error Checks'!X$22="x"</xm:f>
            <x14:dxf>
              <fill>
                <patternFill>
                  <bgColor theme="5" tint="0.39994506668294322"/>
                </patternFill>
              </fill>
            </x14:dxf>
          </x14:cfRule>
          <x14:cfRule type="expression" priority="228" id="{A4D444E1-12E4-4B9C-890C-291DD402596F}">
            <xm:f>'Metadata and Error Checks'!X$51="x"</xm:f>
            <x14:dxf>
              <fill>
                <patternFill>
                  <bgColor theme="5" tint="0.39994506668294322"/>
                </patternFill>
              </fill>
            </x14:dxf>
          </x14:cfRule>
          <xm:sqref>W5:AL5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
  <sheetViews>
    <sheetView workbookViewId="0">
      <selection activeCell="C1" sqref="C1"/>
    </sheetView>
  </sheetViews>
  <sheetFormatPr defaultColWidth="11.453125" defaultRowHeight="14.5"/>
  <sheetData>
    <row r="1" spans="1:3">
      <c r="A1" t="s">
        <v>401</v>
      </c>
      <c r="B1" s="1" t="s">
        <v>454</v>
      </c>
      <c r="C1" t="s">
        <v>402</v>
      </c>
    </row>
  </sheetData>
  <sheetProtection algorithmName="SHA-512" hashValue="YgI3XoKA3v1uOHhX+Mq8B9CMsUqYhZ/InLWD20v+SlnjBZRWBOn0ypmnulZt6qzCCO4oQvnRUGi6ftWj3fhWCQ==" saltValue="rBq0KuVW4ujkIwop4tqd4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119"/>
  <sheetViews>
    <sheetView topLeftCell="G25" zoomScaleNormal="100" workbookViewId="0">
      <selection activeCell="I79" sqref="I79"/>
    </sheetView>
  </sheetViews>
  <sheetFormatPr defaultColWidth="30.81640625" defaultRowHeight="14.5"/>
  <cols>
    <col min="1" max="2" width="15.453125" hidden="1" customWidth="1"/>
    <col min="3" max="3" width="40.453125" hidden="1" customWidth="1"/>
    <col min="4" max="4" width="0" hidden="1" customWidth="1"/>
    <col min="5" max="6" width="15.453125" hidden="1" customWidth="1"/>
    <col min="7" max="7" width="28.453125" customWidth="1"/>
    <col min="8" max="8" width="44.1796875" customWidth="1"/>
    <col min="9" max="9" width="15.453125" customWidth="1"/>
    <col min="10" max="10" width="50.1796875" customWidth="1"/>
    <col min="12" max="12" width="18.6328125" customWidth="1"/>
    <col min="13" max="13" width="4.453125" customWidth="1"/>
    <col min="14" max="25" width="9.1796875" customWidth="1"/>
  </cols>
  <sheetData>
    <row r="1" spans="1:74">
      <c r="E1" t="s">
        <v>94</v>
      </c>
      <c r="G1" t="s">
        <v>481</v>
      </c>
      <c r="I1" s="11" t="s">
        <v>510</v>
      </c>
      <c r="J1" s="142" t="s">
        <v>489</v>
      </c>
      <c r="K1" t="s">
        <v>478</v>
      </c>
      <c r="L1" t="s">
        <v>479</v>
      </c>
      <c r="M1" s="11" t="s">
        <v>480</v>
      </c>
      <c r="O1" t="s">
        <v>491</v>
      </c>
      <c r="P1" t="s">
        <v>492</v>
      </c>
      <c r="Y1" s="125"/>
      <c r="Z1" s="126" t="s">
        <v>490</v>
      </c>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8"/>
    </row>
    <row r="2" spans="1:74">
      <c r="A2" t="s">
        <v>64</v>
      </c>
      <c r="F2" t="s">
        <v>57</v>
      </c>
      <c r="I2" t="str" cm="1">
        <f t="array" ref="I2:I55">_xlfn._xlws.SORT(COP20_non_pm_program_areas)</f>
        <v>ASP: Blood supply safety-NSD</v>
      </c>
      <c r="J2" s="143" t="s">
        <v>322</v>
      </c>
      <c r="K2" t="s">
        <v>322</v>
      </c>
      <c r="L2" t="b">
        <f t="shared" ref="L2:L42" si="0">EXACT(K2,J2)</f>
        <v>1</v>
      </c>
      <c r="M2" s="122" t="s">
        <v>228</v>
      </c>
      <c r="O2" s="135" t="s">
        <v>493</v>
      </c>
      <c r="P2" s="129" t="s">
        <v>251</v>
      </c>
      <c r="Y2" s="129"/>
      <c r="Z2" s="130"/>
      <c r="AA2" s="130" t="s">
        <v>267</v>
      </c>
      <c r="AB2" s="130" t="s">
        <v>268</v>
      </c>
      <c r="AC2" s="130" t="s">
        <v>280</v>
      </c>
      <c r="AD2" s="130" t="s">
        <v>269</v>
      </c>
      <c r="AE2" s="130" t="s">
        <v>281</v>
      </c>
      <c r="AF2" s="130" t="s">
        <v>270</v>
      </c>
      <c r="AG2" s="130" t="s">
        <v>271</v>
      </c>
      <c r="AH2" s="130" t="s">
        <v>272</v>
      </c>
      <c r="AI2" s="130" t="s">
        <v>282</v>
      </c>
      <c r="AJ2" s="130" t="s">
        <v>273</v>
      </c>
      <c r="AK2" s="130" t="s">
        <v>283</v>
      </c>
      <c r="AL2" s="130" t="s">
        <v>274</v>
      </c>
      <c r="AM2" s="130" t="s">
        <v>275</v>
      </c>
      <c r="AN2" s="130" t="s">
        <v>276</v>
      </c>
      <c r="AO2" s="130" t="s">
        <v>285</v>
      </c>
      <c r="AP2" s="130" t="s">
        <v>284</v>
      </c>
      <c r="AQ2" s="130" t="s">
        <v>286</v>
      </c>
      <c r="AR2" s="130" t="s">
        <v>277</v>
      </c>
      <c r="AS2" s="130" t="s">
        <v>287</v>
      </c>
      <c r="AT2" s="130" t="s">
        <v>278</v>
      </c>
      <c r="AU2" s="130" t="s">
        <v>288</v>
      </c>
      <c r="AV2" s="130" t="s">
        <v>289</v>
      </c>
      <c r="AW2" s="130" t="s">
        <v>290</v>
      </c>
      <c r="AX2" s="130" t="s">
        <v>291</v>
      </c>
      <c r="AY2" s="130" t="s">
        <v>292</v>
      </c>
      <c r="AZ2" s="130" t="s">
        <v>293</v>
      </c>
      <c r="BA2" s="130" t="s">
        <v>294</v>
      </c>
      <c r="BB2" s="130" t="s">
        <v>295</v>
      </c>
      <c r="BC2" s="130" t="s">
        <v>296</v>
      </c>
      <c r="BD2" s="130" t="s">
        <v>297</v>
      </c>
      <c r="BE2" s="130" t="s">
        <v>298</v>
      </c>
      <c r="BF2" s="130" t="s">
        <v>299</v>
      </c>
      <c r="BG2" s="130" t="s">
        <v>300</v>
      </c>
      <c r="BH2" s="130" t="s">
        <v>301</v>
      </c>
      <c r="BI2" s="130" t="s">
        <v>303</v>
      </c>
      <c r="BJ2" s="130" t="s">
        <v>302</v>
      </c>
      <c r="BK2" s="130" t="s">
        <v>304</v>
      </c>
      <c r="BL2" s="130" t="s">
        <v>305</v>
      </c>
      <c r="BM2" s="130" t="s">
        <v>306</v>
      </c>
      <c r="BN2" s="130" t="s">
        <v>307</v>
      </c>
      <c r="BO2" s="130" t="s">
        <v>308</v>
      </c>
      <c r="BP2" s="130" t="s">
        <v>309</v>
      </c>
      <c r="BQ2" s="130" t="s">
        <v>310</v>
      </c>
      <c r="BR2" s="130" t="s">
        <v>311</v>
      </c>
      <c r="BS2" s="130" t="s">
        <v>312</v>
      </c>
      <c r="BT2" s="130" t="s">
        <v>314</v>
      </c>
      <c r="BU2" s="130" t="s">
        <v>315</v>
      </c>
      <c r="BV2" s="131" t="s">
        <v>279</v>
      </c>
    </row>
    <row r="3" spans="1:74">
      <c r="A3" t="s">
        <v>64</v>
      </c>
      <c r="B3" t="s">
        <v>130</v>
      </c>
      <c r="F3" t="s">
        <v>41</v>
      </c>
      <c r="G3" t="s">
        <v>482</v>
      </c>
      <c r="H3" t="s">
        <v>503</v>
      </c>
      <c r="I3" t="str">
        <v>ASP: HMIS, surveillance, &amp; research-NSD</v>
      </c>
      <c r="J3" s="144" t="s">
        <v>222</v>
      </c>
      <c r="K3" t="s">
        <v>222</v>
      </c>
      <c r="L3" t="b">
        <f t="shared" si="0"/>
        <v>1</v>
      </c>
      <c r="M3" s="122" t="s">
        <v>455</v>
      </c>
      <c r="O3" s="136" t="s">
        <v>251</v>
      </c>
      <c r="P3" s="129" t="s">
        <v>252</v>
      </c>
      <c r="Y3" s="129"/>
      <c r="Z3" s="130"/>
      <c r="AA3" s="130" t="s">
        <v>204</v>
      </c>
      <c r="AB3" s="130" t="s">
        <v>204</v>
      </c>
      <c r="AC3" s="130" t="s">
        <v>204</v>
      </c>
      <c r="AD3" s="130" t="s">
        <v>204</v>
      </c>
      <c r="AE3" s="130" t="s">
        <v>204</v>
      </c>
      <c r="AF3" s="130" t="s">
        <v>204</v>
      </c>
      <c r="AG3" s="130" t="s">
        <v>204</v>
      </c>
      <c r="AH3" s="130" t="s">
        <v>204</v>
      </c>
      <c r="AI3" s="130" t="s">
        <v>204</v>
      </c>
      <c r="AJ3" s="130" t="s">
        <v>204</v>
      </c>
      <c r="AK3" s="130" t="s">
        <v>204</v>
      </c>
      <c r="AL3" s="130" t="s">
        <v>204</v>
      </c>
      <c r="AM3" s="130" t="s">
        <v>204</v>
      </c>
      <c r="AN3" s="130" t="s">
        <v>204</v>
      </c>
      <c r="AO3" s="130" t="s">
        <v>204</v>
      </c>
      <c r="AP3" s="130" t="s">
        <v>204</v>
      </c>
      <c r="AQ3" s="130" t="s">
        <v>56</v>
      </c>
      <c r="AR3" s="130" t="s">
        <v>56</v>
      </c>
      <c r="AS3" s="130" t="s">
        <v>204</v>
      </c>
      <c r="AT3" s="130" t="s">
        <v>204</v>
      </c>
      <c r="AU3" s="130" t="s">
        <v>213</v>
      </c>
      <c r="AV3" s="130" t="s">
        <v>213</v>
      </c>
      <c r="AW3" s="130" t="s">
        <v>204</v>
      </c>
      <c r="AX3" s="130" t="s">
        <v>204</v>
      </c>
      <c r="AY3" s="130" t="s">
        <v>204</v>
      </c>
      <c r="AZ3" s="130" t="s">
        <v>204</v>
      </c>
      <c r="BA3" s="130" t="s">
        <v>204</v>
      </c>
      <c r="BB3" s="130" t="s">
        <v>204</v>
      </c>
      <c r="BC3" s="130" t="s">
        <v>204</v>
      </c>
      <c r="BD3" s="130" t="s">
        <v>204</v>
      </c>
      <c r="BE3" s="130" t="s">
        <v>205</v>
      </c>
      <c r="BF3" s="130" t="s">
        <v>205</v>
      </c>
      <c r="BG3" s="130" t="s">
        <v>204</v>
      </c>
      <c r="BH3" s="130" t="s">
        <v>204</v>
      </c>
      <c r="BI3" s="130" t="s">
        <v>204</v>
      </c>
      <c r="BJ3" s="130" t="s">
        <v>204</v>
      </c>
      <c r="BK3" s="130" t="s">
        <v>204</v>
      </c>
      <c r="BL3" s="130" t="s">
        <v>204</v>
      </c>
      <c r="BM3" s="130" t="s">
        <v>204</v>
      </c>
      <c r="BN3" s="130" t="s">
        <v>204</v>
      </c>
      <c r="BO3" s="130" t="s">
        <v>204</v>
      </c>
      <c r="BP3" s="130" t="s">
        <v>204</v>
      </c>
      <c r="BQ3" s="130" t="s">
        <v>204</v>
      </c>
      <c r="BR3" s="130" t="s">
        <v>204</v>
      </c>
      <c r="BS3" s="130" t="s">
        <v>204</v>
      </c>
      <c r="BT3" s="130" t="s">
        <v>204</v>
      </c>
      <c r="BU3" s="130" t="s">
        <v>204</v>
      </c>
      <c r="BV3" s="131" t="s">
        <v>204</v>
      </c>
    </row>
    <row r="4" spans="1:74">
      <c r="A4" t="s">
        <v>64</v>
      </c>
      <c r="B4" t="s">
        <v>145</v>
      </c>
      <c r="F4" t="s">
        <v>42</v>
      </c>
      <c r="G4" t="s">
        <v>487</v>
      </c>
      <c r="H4" t="s">
        <v>504</v>
      </c>
      <c r="I4" t="str">
        <v>ASP: Human resources for health-NSD</v>
      </c>
      <c r="J4" s="143" t="s">
        <v>323</v>
      </c>
      <c r="K4" t="s">
        <v>323</v>
      </c>
      <c r="L4" t="b">
        <f t="shared" si="0"/>
        <v>1</v>
      </c>
      <c r="M4" s="122" t="s">
        <v>229</v>
      </c>
      <c r="O4" s="135" t="s">
        <v>252</v>
      </c>
      <c r="P4" s="129" t="s">
        <v>257</v>
      </c>
      <c r="Y4" s="129"/>
      <c r="Z4" s="130"/>
      <c r="AA4" s="130" t="s">
        <v>205</v>
      </c>
      <c r="AB4" s="130" t="s">
        <v>205</v>
      </c>
      <c r="AC4" s="130" t="s">
        <v>205</v>
      </c>
      <c r="AD4" s="130" t="s">
        <v>205</v>
      </c>
      <c r="AE4" s="130" t="s">
        <v>205</v>
      </c>
      <c r="AF4" s="130" t="s">
        <v>205</v>
      </c>
      <c r="AG4" s="130" t="s">
        <v>205</v>
      </c>
      <c r="AH4" s="130" t="s">
        <v>205</v>
      </c>
      <c r="AI4" s="130" t="s">
        <v>205</v>
      </c>
      <c r="AJ4" s="130" t="s">
        <v>205</v>
      </c>
      <c r="AK4" s="130" t="s">
        <v>205</v>
      </c>
      <c r="AL4" s="130" t="s">
        <v>205</v>
      </c>
      <c r="AM4" s="130" t="s">
        <v>205</v>
      </c>
      <c r="AN4" s="130" t="s">
        <v>205</v>
      </c>
      <c r="AO4" s="130" t="s">
        <v>205</v>
      </c>
      <c r="AP4" s="130" t="s">
        <v>205</v>
      </c>
      <c r="AQ4" s="130" t="s">
        <v>160</v>
      </c>
      <c r="AR4" s="130" t="s">
        <v>160</v>
      </c>
      <c r="AS4" s="130" t="s">
        <v>205</v>
      </c>
      <c r="AT4" s="130" t="s">
        <v>205</v>
      </c>
      <c r="AU4" s="130"/>
      <c r="AV4" s="130"/>
      <c r="AW4" s="130" t="s">
        <v>205</v>
      </c>
      <c r="AX4" s="130" t="s">
        <v>205</v>
      </c>
      <c r="AY4" s="130" t="s">
        <v>205</v>
      </c>
      <c r="AZ4" s="130" t="s">
        <v>205</v>
      </c>
      <c r="BA4" s="130" t="s">
        <v>205</v>
      </c>
      <c r="BB4" s="130" t="s">
        <v>205</v>
      </c>
      <c r="BC4" s="130" t="s">
        <v>205</v>
      </c>
      <c r="BD4" s="130" t="s">
        <v>205</v>
      </c>
      <c r="BE4" s="130" t="s">
        <v>206</v>
      </c>
      <c r="BF4" s="130" t="s">
        <v>206</v>
      </c>
      <c r="BG4" s="130" t="s">
        <v>205</v>
      </c>
      <c r="BH4" s="130" t="s">
        <v>205</v>
      </c>
      <c r="BI4" s="130" t="s">
        <v>205</v>
      </c>
      <c r="BJ4" s="130" t="s">
        <v>205</v>
      </c>
      <c r="BK4" s="130" t="s">
        <v>205</v>
      </c>
      <c r="BL4" s="130" t="s">
        <v>205</v>
      </c>
      <c r="BM4" s="130" t="s">
        <v>205</v>
      </c>
      <c r="BN4" s="130" t="s">
        <v>205</v>
      </c>
      <c r="BO4" s="130" t="s">
        <v>205</v>
      </c>
      <c r="BP4" s="130" t="s">
        <v>205</v>
      </c>
      <c r="BQ4" s="130" t="s">
        <v>205</v>
      </c>
      <c r="BR4" s="130" t="s">
        <v>205</v>
      </c>
      <c r="BS4" s="130" t="s">
        <v>205</v>
      </c>
      <c r="BT4" s="130" t="s">
        <v>205</v>
      </c>
      <c r="BU4" s="130" t="s">
        <v>205</v>
      </c>
      <c r="BV4" s="131" t="s">
        <v>205</v>
      </c>
    </row>
    <row r="5" spans="1:74">
      <c r="A5" t="s">
        <v>64</v>
      </c>
      <c r="B5" t="s">
        <v>131</v>
      </c>
      <c r="F5" t="s">
        <v>89</v>
      </c>
      <c r="G5" t="s">
        <v>488</v>
      </c>
      <c r="H5" t="s">
        <v>505</v>
      </c>
      <c r="I5" t="str">
        <v>ASP: Injection safety-NSD</v>
      </c>
      <c r="J5" s="144" t="s">
        <v>223</v>
      </c>
      <c r="K5" t="s">
        <v>223</v>
      </c>
      <c r="L5" t="b">
        <f t="shared" si="0"/>
        <v>1</v>
      </c>
      <c r="M5" s="122" t="s">
        <v>230</v>
      </c>
      <c r="O5" s="136" t="s">
        <v>494</v>
      </c>
      <c r="P5" s="129" t="s">
        <v>262</v>
      </c>
      <c r="Y5" s="129"/>
      <c r="Z5" s="130"/>
      <c r="AA5" s="130" t="s">
        <v>206</v>
      </c>
      <c r="AB5" s="130" t="s">
        <v>206</v>
      </c>
      <c r="AC5" s="130" t="s">
        <v>206</v>
      </c>
      <c r="AD5" s="130" t="s">
        <v>206</v>
      </c>
      <c r="AE5" s="130" t="s">
        <v>206</v>
      </c>
      <c r="AF5" s="130" t="s">
        <v>206</v>
      </c>
      <c r="AG5" s="130" t="s">
        <v>206</v>
      </c>
      <c r="AH5" s="130" t="s">
        <v>206</v>
      </c>
      <c r="AI5" s="130" t="s">
        <v>206</v>
      </c>
      <c r="AJ5" s="130" t="s">
        <v>206</v>
      </c>
      <c r="AK5" s="130" t="s">
        <v>206</v>
      </c>
      <c r="AL5" s="130" t="s">
        <v>206</v>
      </c>
      <c r="AM5" s="130" t="s">
        <v>206</v>
      </c>
      <c r="AN5" s="130" t="s">
        <v>206</v>
      </c>
      <c r="AO5" s="130" t="s">
        <v>206</v>
      </c>
      <c r="AP5" s="130" t="s">
        <v>206</v>
      </c>
      <c r="AQ5" s="130" t="s">
        <v>161</v>
      </c>
      <c r="AR5" s="130" t="s">
        <v>161</v>
      </c>
      <c r="AS5" s="130" t="s">
        <v>207</v>
      </c>
      <c r="AT5" s="130" t="s">
        <v>207</v>
      </c>
      <c r="AU5" s="130"/>
      <c r="AV5" s="130"/>
      <c r="AW5" s="130" t="s">
        <v>206</v>
      </c>
      <c r="AX5" s="130" t="s">
        <v>206</v>
      </c>
      <c r="AY5" s="130" t="s">
        <v>206</v>
      </c>
      <c r="AZ5" s="130" t="s">
        <v>206</v>
      </c>
      <c r="BA5" s="130" t="s">
        <v>206</v>
      </c>
      <c r="BB5" s="130" t="s">
        <v>206</v>
      </c>
      <c r="BC5" s="130" t="s">
        <v>206</v>
      </c>
      <c r="BD5" s="130" t="s">
        <v>206</v>
      </c>
      <c r="BE5" s="130" t="s">
        <v>158</v>
      </c>
      <c r="BF5" s="130" t="s">
        <v>158</v>
      </c>
      <c r="BG5" s="130" t="s">
        <v>206</v>
      </c>
      <c r="BH5" s="130" t="s">
        <v>206</v>
      </c>
      <c r="BI5" s="130" t="s">
        <v>206</v>
      </c>
      <c r="BJ5" s="130" t="s">
        <v>206</v>
      </c>
      <c r="BK5" s="130" t="s">
        <v>206</v>
      </c>
      <c r="BL5" s="130" t="s">
        <v>206</v>
      </c>
      <c r="BM5" s="130" t="s">
        <v>206</v>
      </c>
      <c r="BN5" s="130" t="s">
        <v>206</v>
      </c>
      <c r="BO5" s="130" t="s">
        <v>206</v>
      </c>
      <c r="BP5" s="130" t="s">
        <v>206</v>
      </c>
      <c r="BQ5" s="130" t="s">
        <v>206</v>
      </c>
      <c r="BR5" s="130" t="s">
        <v>206</v>
      </c>
      <c r="BS5" s="130" t="s">
        <v>206</v>
      </c>
      <c r="BT5" s="130" t="s">
        <v>206</v>
      </c>
      <c r="BU5" s="130" t="s">
        <v>206</v>
      </c>
      <c r="BV5" s="131" t="s">
        <v>206</v>
      </c>
    </row>
    <row r="6" spans="1:74">
      <c r="A6" t="s">
        <v>64</v>
      </c>
      <c r="B6" t="s">
        <v>146</v>
      </c>
      <c r="F6" t="s">
        <v>58</v>
      </c>
      <c r="G6" t="s">
        <v>483</v>
      </c>
      <c r="H6" t="s">
        <v>506</v>
      </c>
      <c r="I6" t="str">
        <v>ASP: Laboratory systems strengthening-NSD</v>
      </c>
      <c r="J6" s="143" t="s">
        <v>324</v>
      </c>
      <c r="K6" t="s">
        <v>324</v>
      </c>
      <c r="L6" t="b">
        <f t="shared" si="0"/>
        <v>1</v>
      </c>
      <c r="M6" s="122" t="s">
        <v>231</v>
      </c>
      <c r="O6" s="135" t="s">
        <v>257</v>
      </c>
      <c r="P6" s="129" t="s">
        <v>254</v>
      </c>
      <c r="Y6" s="129"/>
      <c r="Z6" s="130"/>
      <c r="AA6" s="130" t="s">
        <v>207</v>
      </c>
      <c r="AB6" s="130" t="s">
        <v>207</v>
      </c>
      <c r="AC6" s="130" t="s">
        <v>207</v>
      </c>
      <c r="AD6" s="130" t="s">
        <v>207</v>
      </c>
      <c r="AE6" s="130" t="s">
        <v>207</v>
      </c>
      <c r="AF6" s="130" t="s">
        <v>207</v>
      </c>
      <c r="AG6" s="130" t="s">
        <v>207</v>
      </c>
      <c r="AH6" s="130" t="s">
        <v>207</v>
      </c>
      <c r="AI6" s="130" t="s">
        <v>207</v>
      </c>
      <c r="AJ6" s="130" t="s">
        <v>207</v>
      </c>
      <c r="AK6" s="130" t="s">
        <v>207</v>
      </c>
      <c r="AL6" s="130" t="s">
        <v>207</v>
      </c>
      <c r="AM6" s="130" t="s">
        <v>207</v>
      </c>
      <c r="AN6" s="130" t="s">
        <v>207</v>
      </c>
      <c r="AO6" s="130" t="s">
        <v>207</v>
      </c>
      <c r="AP6" s="130" t="s">
        <v>207</v>
      </c>
      <c r="AQ6" s="130" t="s">
        <v>209</v>
      </c>
      <c r="AR6" s="130" t="s">
        <v>209</v>
      </c>
      <c r="AS6" s="130" t="s">
        <v>157</v>
      </c>
      <c r="AT6" s="130" t="s">
        <v>157</v>
      </c>
      <c r="AU6" s="130"/>
      <c r="AV6" s="130"/>
      <c r="AW6" s="130" t="s">
        <v>207</v>
      </c>
      <c r="AX6" s="130" t="s">
        <v>207</v>
      </c>
      <c r="AY6" s="130" t="s">
        <v>207</v>
      </c>
      <c r="AZ6" s="130" t="s">
        <v>207</v>
      </c>
      <c r="BA6" s="130" t="s">
        <v>157</v>
      </c>
      <c r="BB6" s="130" t="s">
        <v>157</v>
      </c>
      <c r="BC6" s="130" t="s">
        <v>157</v>
      </c>
      <c r="BD6" s="130" t="s">
        <v>157</v>
      </c>
      <c r="BE6" s="130" t="s">
        <v>159</v>
      </c>
      <c r="BF6" s="130" t="s">
        <v>159</v>
      </c>
      <c r="BG6" s="130" t="s">
        <v>157</v>
      </c>
      <c r="BH6" s="130" t="s">
        <v>157</v>
      </c>
      <c r="BI6" s="130" t="s">
        <v>157</v>
      </c>
      <c r="BJ6" s="130" t="s">
        <v>157</v>
      </c>
      <c r="BK6" s="130" t="s">
        <v>207</v>
      </c>
      <c r="BL6" s="130" t="s">
        <v>207</v>
      </c>
      <c r="BM6" s="130" t="s">
        <v>207</v>
      </c>
      <c r="BN6" s="130" t="s">
        <v>207</v>
      </c>
      <c r="BO6" s="130" t="s">
        <v>207</v>
      </c>
      <c r="BP6" s="130" t="s">
        <v>207</v>
      </c>
      <c r="BQ6" s="130" t="s">
        <v>207</v>
      </c>
      <c r="BR6" s="130" t="s">
        <v>207</v>
      </c>
      <c r="BS6" s="130" t="s">
        <v>207</v>
      </c>
      <c r="BT6" s="130" t="s">
        <v>207</v>
      </c>
      <c r="BU6" s="130" t="s">
        <v>207</v>
      </c>
      <c r="BV6" s="131" t="s">
        <v>207</v>
      </c>
    </row>
    <row r="7" spans="1:74">
      <c r="A7" t="s">
        <v>64</v>
      </c>
      <c r="B7" t="s">
        <v>132</v>
      </c>
      <c r="F7" t="s">
        <v>127</v>
      </c>
      <c r="G7" t="s">
        <v>484</v>
      </c>
      <c r="H7" t="s">
        <v>507</v>
      </c>
      <c r="I7" t="str">
        <v>ASP: Laws, regulations &amp; policy environment-NSD</v>
      </c>
      <c r="J7" s="144" t="s">
        <v>190</v>
      </c>
      <c r="K7" t="s">
        <v>190</v>
      </c>
      <c r="L7" t="b">
        <f t="shared" si="0"/>
        <v>1</v>
      </c>
      <c r="M7" s="122" t="s">
        <v>232</v>
      </c>
      <c r="O7" s="136" t="s">
        <v>495</v>
      </c>
      <c r="P7" s="129" t="s">
        <v>255</v>
      </c>
      <c r="Y7" s="129"/>
      <c r="Z7" s="130"/>
      <c r="AA7" s="130" t="s">
        <v>157</v>
      </c>
      <c r="AB7" s="130" t="s">
        <v>157</v>
      </c>
      <c r="AC7" s="130" t="s">
        <v>157</v>
      </c>
      <c r="AD7" s="130" t="s">
        <v>157</v>
      </c>
      <c r="AE7" s="130" t="s">
        <v>157</v>
      </c>
      <c r="AF7" s="130" t="s">
        <v>157</v>
      </c>
      <c r="AG7" s="130" t="s">
        <v>157</v>
      </c>
      <c r="AH7" s="130" t="s">
        <v>157</v>
      </c>
      <c r="AI7" s="130" t="s">
        <v>157</v>
      </c>
      <c r="AJ7" s="130" t="s">
        <v>157</v>
      </c>
      <c r="AK7" s="130" t="s">
        <v>157</v>
      </c>
      <c r="AL7" s="130" t="s">
        <v>157</v>
      </c>
      <c r="AM7" s="130" t="s">
        <v>157</v>
      </c>
      <c r="AN7" s="130" t="s">
        <v>157</v>
      </c>
      <c r="AO7" s="130" t="s">
        <v>157</v>
      </c>
      <c r="AP7" s="130" t="s">
        <v>157</v>
      </c>
      <c r="AQ7" s="130" t="s">
        <v>210</v>
      </c>
      <c r="AR7" s="130" t="s">
        <v>210</v>
      </c>
      <c r="AS7" s="130" t="s">
        <v>158</v>
      </c>
      <c r="AT7" s="130" t="s">
        <v>158</v>
      </c>
      <c r="AU7" s="130"/>
      <c r="AV7" s="130"/>
      <c r="AW7" s="130" t="s">
        <v>157</v>
      </c>
      <c r="AX7" s="130" t="s">
        <v>157</v>
      </c>
      <c r="AY7" s="130" t="s">
        <v>157</v>
      </c>
      <c r="AZ7" s="130" t="s">
        <v>157</v>
      </c>
      <c r="BA7" s="130" t="s">
        <v>158</v>
      </c>
      <c r="BB7" s="130" t="s">
        <v>158</v>
      </c>
      <c r="BC7" s="130" t="s">
        <v>158</v>
      </c>
      <c r="BD7" s="130" t="s">
        <v>158</v>
      </c>
      <c r="BE7" s="130" t="s">
        <v>160</v>
      </c>
      <c r="BF7" s="130" t="s">
        <v>160</v>
      </c>
      <c r="BG7" s="130" t="s">
        <v>158</v>
      </c>
      <c r="BH7" s="130" t="s">
        <v>158</v>
      </c>
      <c r="BI7" s="130" t="s">
        <v>158</v>
      </c>
      <c r="BJ7" s="130" t="s">
        <v>158</v>
      </c>
      <c r="BK7" s="130" t="s">
        <v>157</v>
      </c>
      <c r="BL7" s="130" t="s">
        <v>157</v>
      </c>
      <c r="BM7" s="130" t="s">
        <v>157</v>
      </c>
      <c r="BN7" s="130" t="s">
        <v>157</v>
      </c>
      <c r="BO7" s="130" t="s">
        <v>157</v>
      </c>
      <c r="BP7" s="130" t="s">
        <v>157</v>
      </c>
      <c r="BQ7" s="130" t="s">
        <v>157</v>
      </c>
      <c r="BR7" s="130" t="s">
        <v>157</v>
      </c>
      <c r="BS7" s="130" t="s">
        <v>157</v>
      </c>
      <c r="BT7" s="130" t="s">
        <v>157</v>
      </c>
      <c r="BU7" s="130" t="s">
        <v>157</v>
      </c>
      <c r="BV7" s="131" t="s">
        <v>157</v>
      </c>
    </row>
    <row r="8" spans="1:74">
      <c r="A8" t="s">
        <v>64</v>
      </c>
      <c r="B8" t="s">
        <v>107</v>
      </c>
      <c r="E8" t="s">
        <v>93</v>
      </c>
      <c r="I8" t="str">
        <v>ASP: Not Disaggregated-NSD</v>
      </c>
      <c r="J8" s="143" t="s">
        <v>201</v>
      </c>
      <c r="K8" t="s">
        <v>201</v>
      </c>
      <c r="L8" t="b">
        <f t="shared" si="0"/>
        <v>1</v>
      </c>
      <c r="M8" s="122" t="s">
        <v>233</v>
      </c>
      <c r="O8" s="135" t="s">
        <v>496</v>
      </c>
      <c r="P8" s="129" t="s">
        <v>256</v>
      </c>
      <c r="Y8" s="129"/>
      <c r="Z8" s="130"/>
      <c r="AA8" s="130" t="s">
        <v>158</v>
      </c>
      <c r="AB8" s="130" t="s">
        <v>158</v>
      </c>
      <c r="AC8" s="130" t="s">
        <v>158</v>
      </c>
      <c r="AD8" s="130" t="s">
        <v>158</v>
      </c>
      <c r="AE8" s="130" t="s">
        <v>158</v>
      </c>
      <c r="AF8" s="130" t="s">
        <v>158</v>
      </c>
      <c r="AG8" s="130" t="s">
        <v>158</v>
      </c>
      <c r="AH8" s="130" t="s">
        <v>158</v>
      </c>
      <c r="AI8" s="130" t="s">
        <v>158</v>
      </c>
      <c r="AJ8" s="130" t="s">
        <v>158</v>
      </c>
      <c r="AK8" s="130" t="s">
        <v>158</v>
      </c>
      <c r="AL8" s="130" t="s">
        <v>158</v>
      </c>
      <c r="AM8" s="130" t="s">
        <v>158</v>
      </c>
      <c r="AN8" s="130" t="s">
        <v>158</v>
      </c>
      <c r="AO8" s="130" t="s">
        <v>158</v>
      </c>
      <c r="AP8" s="130" t="s">
        <v>158</v>
      </c>
      <c r="AQ8" s="130" t="s">
        <v>214</v>
      </c>
      <c r="AR8" s="130" t="s">
        <v>214</v>
      </c>
      <c r="AS8" s="130" t="s">
        <v>208</v>
      </c>
      <c r="AT8" s="130" t="s">
        <v>208</v>
      </c>
      <c r="AU8" s="130"/>
      <c r="AV8" s="130"/>
      <c r="AW8" s="130" t="s">
        <v>158</v>
      </c>
      <c r="AX8" s="130" t="s">
        <v>158</v>
      </c>
      <c r="AY8" s="130" t="s">
        <v>158</v>
      </c>
      <c r="AZ8" s="130" t="s">
        <v>158</v>
      </c>
      <c r="BA8" s="130" t="s">
        <v>159</v>
      </c>
      <c r="BB8" s="130" t="s">
        <v>159</v>
      </c>
      <c r="BC8" s="130" t="s">
        <v>159</v>
      </c>
      <c r="BD8" s="130" t="s">
        <v>159</v>
      </c>
      <c r="BE8" s="130" t="s">
        <v>161</v>
      </c>
      <c r="BF8" s="130" t="s">
        <v>161</v>
      </c>
      <c r="BG8" s="130" t="s">
        <v>159</v>
      </c>
      <c r="BH8" s="130" t="s">
        <v>159</v>
      </c>
      <c r="BI8" s="130" t="s">
        <v>159</v>
      </c>
      <c r="BJ8" s="130" t="s">
        <v>159</v>
      </c>
      <c r="BK8" s="130" t="s">
        <v>158</v>
      </c>
      <c r="BL8" s="130" t="s">
        <v>158</v>
      </c>
      <c r="BM8" s="130" t="s">
        <v>158</v>
      </c>
      <c r="BN8" s="130" t="s">
        <v>158</v>
      </c>
      <c r="BO8" s="130" t="s">
        <v>158</v>
      </c>
      <c r="BP8" s="130" t="s">
        <v>158</v>
      </c>
      <c r="BQ8" s="130" t="s">
        <v>158</v>
      </c>
      <c r="BR8" s="130" t="s">
        <v>158</v>
      </c>
      <c r="BS8" s="130" t="s">
        <v>158</v>
      </c>
      <c r="BT8" s="130" t="s">
        <v>158</v>
      </c>
      <c r="BU8" s="130" t="s">
        <v>158</v>
      </c>
      <c r="BV8" s="131" t="s">
        <v>158</v>
      </c>
    </row>
    <row r="9" spans="1:74">
      <c r="A9" t="s">
        <v>64</v>
      </c>
      <c r="B9" t="s">
        <v>103</v>
      </c>
      <c r="F9" t="s">
        <v>102</v>
      </c>
      <c r="G9" t="s">
        <v>485</v>
      </c>
      <c r="H9" t="s">
        <v>508</v>
      </c>
      <c r="I9" t="str">
        <v>ASP: Policy, planning, coordination &amp; management of disease control programs-NSD</v>
      </c>
      <c r="J9" s="144" t="s">
        <v>191</v>
      </c>
      <c r="K9" t="s">
        <v>191</v>
      </c>
      <c r="L9" t="b">
        <f t="shared" si="0"/>
        <v>1</v>
      </c>
      <c r="M9" s="122" t="s">
        <v>234</v>
      </c>
      <c r="O9" s="136" t="s">
        <v>262</v>
      </c>
      <c r="P9" s="129" t="s">
        <v>260</v>
      </c>
      <c r="Y9" s="129"/>
      <c r="Z9" s="130"/>
      <c r="AA9" s="130" t="s">
        <v>159</v>
      </c>
      <c r="AB9" s="130" t="s">
        <v>159</v>
      </c>
      <c r="AC9" s="130" t="s">
        <v>159</v>
      </c>
      <c r="AD9" s="130" t="s">
        <v>159</v>
      </c>
      <c r="AE9" s="130" t="s">
        <v>159</v>
      </c>
      <c r="AF9" s="130" t="s">
        <v>159</v>
      </c>
      <c r="AG9" s="130" t="s">
        <v>159</v>
      </c>
      <c r="AH9" s="130" t="s">
        <v>159</v>
      </c>
      <c r="AI9" s="130" t="s">
        <v>159</v>
      </c>
      <c r="AJ9" s="130" t="s">
        <v>159</v>
      </c>
      <c r="AK9" s="130" t="s">
        <v>159</v>
      </c>
      <c r="AL9" s="130" t="s">
        <v>159</v>
      </c>
      <c r="AM9" s="130" t="s">
        <v>159</v>
      </c>
      <c r="AN9" s="130" t="s">
        <v>159</v>
      </c>
      <c r="AO9" s="130" t="s">
        <v>159</v>
      </c>
      <c r="AP9" s="130" t="s">
        <v>159</v>
      </c>
      <c r="AQ9" s="130" t="s">
        <v>216</v>
      </c>
      <c r="AR9" s="130" t="s">
        <v>216</v>
      </c>
      <c r="AS9" s="130" t="s">
        <v>56</v>
      </c>
      <c r="AT9" s="130" t="s">
        <v>56</v>
      </c>
      <c r="AU9" s="130"/>
      <c r="AV9" s="130"/>
      <c r="AW9" s="130" t="s">
        <v>159</v>
      </c>
      <c r="AX9" s="130" t="s">
        <v>159</v>
      </c>
      <c r="AY9" s="130" t="s">
        <v>159</v>
      </c>
      <c r="AZ9" s="130" t="s">
        <v>159</v>
      </c>
      <c r="BA9" s="130" t="s">
        <v>208</v>
      </c>
      <c r="BB9" s="130" t="s">
        <v>208</v>
      </c>
      <c r="BC9" s="130" t="s">
        <v>208</v>
      </c>
      <c r="BD9" s="130" t="s">
        <v>208</v>
      </c>
      <c r="BE9" s="130" t="s">
        <v>216</v>
      </c>
      <c r="BF9" s="130" t="s">
        <v>216</v>
      </c>
      <c r="BG9" s="130" t="s">
        <v>208</v>
      </c>
      <c r="BH9" s="130" t="s">
        <v>208</v>
      </c>
      <c r="BI9" s="130" t="s">
        <v>208</v>
      </c>
      <c r="BJ9" s="130" t="s">
        <v>208</v>
      </c>
      <c r="BK9" s="130" t="s">
        <v>159</v>
      </c>
      <c r="BL9" s="130" t="s">
        <v>159</v>
      </c>
      <c r="BM9" s="130" t="s">
        <v>159</v>
      </c>
      <c r="BN9" s="130" t="s">
        <v>159</v>
      </c>
      <c r="BO9" s="130" t="s">
        <v>159</v>
      </c>
      <c r="BP9" s="130" t="s">
        <v>159</v>
      </c>
      <c r="BQ9" s="130" t="s">
        <v>159</v>
      </c>
      <c r="BR9" s="130" t="s">
        <v>159</v>
      </c>
      <c r="BS9" s="130" t="s">
        <v>159</v>
      </c>
      <c r="BT9" s="130" t="s">
        <v>159</v>
      </c>
      <c r="BU9" s="130" t="s">
        <v>159</v>
      </c>
      <c r="BV9" s="131" t="s">
        <v>159</v>
      </c>
    </row>
    <row r="10" spans="1:74">
      <c r="A10" t="s">
        <v>64</v>
      </c>
      <c r="B10" t="s">
        <v>147</v>
      </c>
      <c r="F10" t="s">
        <v>31</v>
      </c>
      <c r="G10" t="s">
        <v>486</v>
      </c>
      <c r="H10" t="s">
        <v>509</v>
      </c>
      <c r="I10" t="str">
        <v>ASP: Procurement &amp; supply chain management-NSD</v>
      </c>
      <c r="J10" s="143" t="s">
        <v>325</v>
      </c>
      <c r="K10" t="s">
        <v>325</v>
      </c>
      <c r="L10" t="b">
        <f t="shared" si="0"/>
        <v>1</v>
      </c>
      <c r="M10" s="122" t="s">
        <v>400</v>
      </c>
      <c r="O10" s="135" t="s">
        <v>254</v>
      </c>
      <c r="P10" s="129" t="s">
        <v>261</v>
      </c>
      <c r="Y10" s="129"/>
      <c r="Z10" s="130"/>
      <c r="AA10" s="130" t="s">
        <v>208</v>
      </c>
      <c r="AB10" s="130" t="s">
        <v>208</v>
      </c>
      <c r="AC10" s="130" t="s">
        <v>208</v>
      </c>
      <c r="AD10" s="130" t="s">
        <v>208</v>
      </c>
      <c r="AE10" s="130" t="s">
        <v>208</v>
      </c>
      <c r="AF10" s="130" t="s">
        <v>208</v>
      </c>
      <c r="AG10" s="130" t="s">
        <v>208</v>
      </c>
      <c r="AH10" s="130" t="s">
        <v>208</v>
      </c>
      <c r="AI10" s="130" t="s">
        <v>208</v>
      </c>
      <c r="AJ10" s="130" t="s">
        <v>208</v>
      </c>
      <c r="AK10" s="130" t="s">
        <v>208</v>
      </c>
      <c r="AL10" s="130" t="s">
        <v>208</v>
      </c>
      <c r="AM10" s="130" t="s">
        <v>208</v>
      </c>
      <c r="AN10" s="130" t="s">
        <v>208</v>
      </c>
      <c r="AO10" s="130" t="s">
        <v>208</v>
      </c>
      <c r="AP10" s="130" t="s">
        <v>208</v>
      </c>
      <c r="AQ10" s="130" t="s">
        <v>217</v>
      </c>
      <c r="AR10" s="130" t="s">
        <v>217</v>
      </c>
      <c r="AS10" s="130" t="s">
        <v>160</v>
      </c>
      <c r="AT10" s="130" t="s">
        <v>160</v>
      </c>
      <c r="AU10" s="130"/>
      <c r="AV10" s="130"/>
      <c r="AW10" s="130" t="s">
        <v>208</v>
      </c>
      <c r="AX10" s="130" t="s">
        <v>208</v>
      </c>
      <c r="AY10" s="130" t="s">
        <v>208</v>
      </c>
      <c r="AZ10" s="130" t="s">
        <v>208</v>
      </c>
      <c r="BA10" s="130" t="s">
        <v>56</v>
      </c>
      <c r="BB10" s="130" t="s">
        <v>56</v>
      </c>
      <c r="BC10" s="130" t="s">
        <v>56</v>
      </c>
      <c r="BD10" s="130" t="s">
        <v>56</v>
      </c>
      <c r="BE10" s="130" t="s">
        <v>217</v>
      </c>
      <c r="BF10" s="130" t="s">
        <v>217</v>
      </c>
      <c r="BG10" s="130" t="s">
        <v>56</v>
      </c>
      <c r="BH10" s="130" t="s">
        <v>56</v>
      </c>
      <c r="BI10" s="130" t="s">
        <v>56</v>
      </c>
      <c r="BJ10" s="130" t="s">
        <v>56</v>
      </c>
      <c r="BK10" s="130" t="s">
        <v>208</v>
      </c>
      <c r="BL10" s="130" t="s">
        <v>208</v>
      </c>
      <c r="BM10" s="130" t="s">
        <v>208</v>
      </c>
      <c r="BN10" s="130" t="s">
        <v>208</v>
      </c>
      <c r="BO10" s="130" t="s">
        <v>208</v>
      </c>
      <c r="BP10" s="130" t="s">
        <v>208</v>
      </c>
      <c r="BQ10" s="130" t="s">
        <v>208</v>
      </c>
      <c r="BR10" s="130" t="s">
        <v>208</v>
      </c>
      <c r="BS10" s="130" t="s">
        <v>208</v>
      </c>
      <c r="BT10" s="130" t="s">
        <v>208</v>
      </c>
      <c r="BU10" s="130" t="s">
        <v>208</v>
      </c>
      <c r="BV10" s="131" t="s">
        <v>208</v>
      </c>
    </row>
    <row r="11" spans="1:74">
      <c r="A11" t="s">
        <v>41</v>
      </c>
      <c r="F11" t="s">
        <v>35</v>
      </c>
      <c r="G11" s="2"/>
      <c r="I11" t="str">
        <v>ASP: Public financial management strengthening-NSD</v>
      </c>
      <c r="J11" s="144" t="s">
        <v>317</v>
      </c>
      <c r="K11" t="s">
        <v>317</v>
      </c>
      <c r="L11" t="b">
        <f t="shared" si="0"/>
        <v>1</v>
      </c>
      <c r="M11" s="122" t="s">
        <v>235</v>
      </c>
      <c r="O11" s="136" t="s">
        <v>256</v>
      </c>
      <c r="P11" s="129" t="s">
        <v>259</v>
      </c>
      <c r="Y11" s="129"/>
      <c r="Z11" s="130"/>
      <c r="AA11" s="130" t="s">
        <v>56</v>
      </c>
      <c r="AB11" s="130" t="s">
        <v>56</v>
      </c>
      <c r="AC11" s="130" t="s">
        <v>56</v>
      </c>
      <c r="AD11" s="130" t="s">
        <v>56</v>
      </c>
      <c r="AE11" s="130" t="s">
        <v>56</v>
      </c>
      <c r="AF11" s="130" t="s">
        <v>56</v>
      </c>
      <c r="AG11" s="130" t="s">
        <v>56</v>
      </c>
      <c r="AH11" s="130" t="s">
        <v>56</v>
      </c>
      <c r="AI11" s="130" t="s">
        <v>56</v>
      </c>
      <c r="AJ11" s="130" t="s">
        <v>56</v>
      </c>
      <c r="AK11" s="130" t="s">
        <v>56</v>
      </c>
      <c r="AL11" s="130" t="s">
        <v>56</v>
      </c>
      <c r="AM11" s="130" t="s">
        <v>56</v>
      </c>
      <c r="AN11" s="130" t="s">
        <v>56</v>
      </c>
      <c r="AO11" s="130" t="s">
        <v>56</v>
      </c>
      <c r="AP11" s="130" t="s">
        <v>56</v>
      </c>
      <c r="AQ11" s="130" t="s">
        <v>218</v>
      </c>
      <c r="AR11" s="130" t="s">
        <v>218</v>
      </c>
      <c r="AS11" s="130" t="s">
        <v>209</v>
      </c>
      <c r="AT11" s="130" t="s">
        <v>209</v>
      </c>
      <c r="AU11" s="130"/>
      <c r="AV11" s="130"/>
      <c r="AW11" s="130" t="s">
        <v>56</v>
      </c>
      <c r="AX11" s="130" t="s">
        <v>56</v>
      </c>
      <c r="AY11" s="130" t="s">
        <v>56</v>
      </c>
      <c r="AZ11" s="130" t="s">
        <v>56</v>
      </c>
      <c r="BA11" s="130" t="s">
        <v>160</v>
      </c>
      <c r="BB11" s="130" t="s">
        <v>160</v>
      </c>
      <c r="BC11" s="130" t="s">
        <v>160</v>
      </c>
      <c r="BD11" s="130" t="s">
        <v>160</v>
      </c>
      <c r="BE11" s="130" t="s">
        <v>218</v>
      </c>
      <c r="BF11" s="130" t="s">
        <v>218</v>
      </c>
      <c r="BG11" s="130" t="s">
        <v>160</v>
      </c>
      <c r="BH11" s="130" t="s">
        <v>160</v>
      </c>
      <c r="BI11" s="130" t="s">
        <v>160</v>
      </c>
      <c r="BJ11" s="130" t="s">
        <v>160</v>
      </c>
      <c r="BK11" s="130" t="s">
        <v>56</v>
      </c>
      <c r="BL11" s="130" t="s">
        <v>56</v>
      </c>
      <c r="BM11" s="130" t="s">
        <v>56</v>
      </c>
      <c r="BN11" s="130" t="s">
        <v>56</v>
      </c>
      <c r="BO11" s="130" t="s">
        <v>56</v>
      </c>
      <c r="BP11" s="130" t="s">
        <v>56</v>
      </c>
      <c r="BQ11" s="130" t="s">
        <v>56</v>
      </c>
      <c r="BR11" s="130" t="s">
        <v>56</v>
      </c>
      <c r="BS11" s="130" t="s">
        <v>56</v>
      </c>
      <c r="BT11" s="130" t="s">
        <v>56</v>
      </c>
      <c r="BU11" s="130" t="s">
        <v>56</v>
      </c>
      <c r="BV11" s="131" t="s">
        <v>56</v>
      </c>
    </row>
    <row r="12" spans="1:74">
      <c r="A12" t="s">
        <v>41</v>
      </c>
      <c r="B12" t="s">
        <v>133</v>
      </c>
      <c r="F12" t="s">
        <v>92</v>
      </c>
      <c r="G12" s="2"/>
      <c r="I12" t="str">
        <v>C&amp;T: HIV Clinical Services-NSD</v>
      </c>
      <c r="J12" s="143" t="s">
        <v>326</v>
      </c>
      <c r="K12" t="s">
        <v>326</v>
      </c>
      <c r="L12" t="b">
        <f t="shared" si="0"/>
        <v>1</v>
      </c>
      <c r="M12" s="122" t="s">
        <v>236</v>
      </c>
      <c r="O12" s="135" t="s">
        <v>260</v>
      </c>
      <c r="P12" s="129" t="s">
        <v>258</v>
      </c>
      <c r="Y12" s="129"/>
      <c r="Z12" s="130"/>
      <c r="AA12" s="130" t="s">
        <v>160</v>
      </c>
      <c r="AB12" s="130" t="s">
        <v>160</v>
      </c>
      <c r="AC12" s="130" t="s">
        <v>160</v>
      </c>
      <c r="AD12" s="130" t="s">
        <v>160</v>
      </c>
      <c r="AE12" s="130" t="s">
        <v>160</v>
      </c>
      <c r="AF12" s="130" t="s">
        <v>160</v>
      </c>
      <c r="AG12" s="130" t="s">
        <v>160</v>
      </c>
      <c r="AH12" s="130" t="s">
        <v>160</v>
      </c>
      <c r="AI12" s="130" t="s">
        <v>160</v>
      </c>
      <c r="AJ12" s="130" t="s">
        <v>160</v>
      </c>
      <c r="AK12" s="130" t="s">
        <v>160</v>
      </c>
      <c r="AL12" s="130" t="s">
        <v>160</v>
      </c>
      <c r="AM12" s="130" t="s">
        <v>160</v>
      </c>
      <c r="AN12" s="130" t="s">
        <v>160</v>
      </c>
      <c r="AO12" s="130" t="s">
        <v>160</v>
      </c>
      <c r="AP12" s="130" t="s">
        <v>160</v>
      </c>
      <c r="AQ12" s="130" t="s">
        <v>219</v>
      </c>
      <c r="AR12" s="130" t="s">
        <v>219</v>
      </c>
      <c r="AS12" s="130" t="s">
        <v>210</v>
      </c>
      <c r="AT12" s="130" t="s">
        <v>210</v>
      </c>
      <c r="AU12" s="130"/>
      <c r="AV12" s="130"/>
      <c r="AW12" s="130" t="s">
        <v>160</v>
      </c>
      <c r="AX12" s="130" t="s">
        <v>160</v>
      </c>
      <c r="AY12" s="130" t="s">
        <v>160</v>
      </c>
      <c r="AZ12" s="130" t="s">
        <v>160</v>
      </c>
      <c r="BA12" s="130" t="s">
        <v>161</v>
      </c>
      <c r="BB12" s="130" t="s">
        <v>161</v>
      </c>
      <c r="BC12" s="130" t="s">
        <v>161</v>
      </c>
      <c r="BD12" s="130" t="s">
        <v>161</v>
      </c>
      <c r="BE12" s="130" t="s">
        <v>219</v>
      </c>
      <c r="BF12" s="130" t="s">
        <v>219</v>
      </c>
      <c r="BG12" s="130" t="s">
        <v>161</v>
      </c>
      <c r="BH12" s="130" t="s">
        <v>161</v>
      </c>
      <c r="BI12" s="130" t="s">
        <v>161</v>
      </c>
      <c r="BJ12" s="130" t="s">
        <v>161</v>
      </c>
      <c r="BK12" s="130" t="s">
        <v>160</v>
      </c>
      <c r="BL12" s="130" t="s">
        <v>160</v>
      </c>
      <c r="BM12" s="130" t="s">
        <v>160</v>
      </c>
      <c r="BN12" s="130" t="s">
        <v>160</v>
      </c>
      <c r="BO12" s="130" t="s">
        <v>160</v>
      </c>
      <c r="BP12" s="130" t="s">
        <v>160</v>
      </c>
      <c r="BQ12" s="130" t="s">
        <v>160</v>
      </c>
      <c r="BR12" s="130" t="s">
        <v>160</v>
      </c>
      <c r="BS12" s="130" t="s">
        <v>160</v>
      </c>
      <c r="BT12" s="130" t="s">
        <v>160</v>
      </c>
      <c r="BU12" s="130" t="s">
        <v>160</v>
      </c>
      <c r="BV12" s="131" t="s">
        <v>160</v>
      </c>
    </row>
    <row r="13" spans="1:74">
      <c r="A13" t="s">
        <v>41</v>
      </c>
      <c r="B13" t="s">
        <v>108</v>
      </c>
      <c r="F13" t="s">
        <v>90</v>
      </c>
      <c r="G13" s="2"/>
      <c r="I13" t="str">
        <v>C&amp;T: HIV Clinical Services-SD</v>
      </c>
      <c r="J13" s="144" t="s">
        <v>318</v>
      </c>
      <c r="K13" t="s">
        <v>318</v>
      </c>
      <c r="L13" t="b">
        <f t="shared" si="0"/>
        <v>1</v>
      </c>
      <c r="M13" s="122" t="s">
        <v>237</v>
      </c>
      <c r="O13" s="136" t="s">
        <v>261</v>
      </c>
      <c r="P13" s="129" t="s">
        <v>263</v>
      </c>
      <c r="Y13" s="129"/>
      <c r="Z13" s="130"/>
      <c r="AA13" s="130" t="s">
        <v>161</v>
      </c>
      <c r="AB13" s="130" t="s">
        <v>161</v>
      </c>
      <c r="AC13" s="130" t="s">
        <v>161</v>
      </c>
      <c r="AD13" s="130" t="s">
        <v>161</v>
      </c>
      <c r="AE13" s="130" t="s">
        <v>161</v>
      </c>
      <c r="AF13" s="130" t="s">
        <v>161</v>
      </c>
      <c r="AG13" s="130" t="s">
        <v>161</v>
      </c>
      <c r="AH13" s="130" t="s">
        <v>161</v>
      </c>
      <c r="AI13" s="130" t="s">
        <v>161</v>
      </c>
      <c r="AJ13" s="130" t="s">
        <v>161</v>
      </c>
      <c r="AK13" s="130" t="s">
        <v>161</v>
      </c>
      <c r="AL13" s="130" t="s">
        <v>161</v>
      </c>
      <c r="AM13" s="130" t="s">
        <v>161</v>
      </c>
      <c r="AN13" s="130" t="s">
        <v>161</v>
      </c>
      <c r="AO13" s="130" t="s">
        <v>161</v>
      </c>
      <c r="AP13" s="130" t="s">
        <v>161</v>
      </c>
      <c r="AQ13" s="130" t="s">
        <v>220</v>
      </c>
      <c r="AR13" s="130" t="s">
        <v>220</v>
      </c>
      <c r="AS13" s="130" t="s">
        <v>211</v>
      </c>
      <c r="AT13" s="130" t="s">
        <v>211</v>
      </c>
      <c r="AU13" s="130"/>
      <c r="AV13" s="130"/>
      <c r="AW13" s="130" t="s">
        <v>161</v>
      </c>
      <c r="AX13" s="130" t="s">
        <v>161</v>
      </c>
      <c r="AY13" s="130" t="s">
        <v>161</v>
      </c>
      <c r="AZ13" s="130" t="s">
        <v>161</v>
      </c>
      <c r="BA13" s="130" t="s">
        <v>209</v>
      </c>
      <c r="BB13" s="130" t="s">
        <v>209</v>
      </c>
      <c r="BC13" s="130" t="s">
        <v>209</v>
      </c>
      <c r="BD13" s="130" t="s">
        <v>209</v>
      </c>
      <c r="BE13" s="130" t="s">
        <v>162</v>
      </c>
      <c r="BF13" s="130" t="s">
        <v>220</v>
      </c>
      <c r="BG13" s="130" t="s">
        <v>209</v>
      </c>
      <c r="BH13" s="130" t="s">
        <v>209</v>
      </c>
      <c r="BI13" s="130" t="s">
        <v>209</v>
      </c>
      <c r="BJ13" s="130" t="s">
        <v>209</v>
      </c>
      <c r="BK13" s="130" t="s">
        <v>161</v>
      </c>
      <c r="BL13" s="130" t="s">
        <v>161</v>
      </c>
      <c r="BM13" s="130" t="s">
        <v>161</v>
      </c>
      <c r="BN13" s="130" t="s">
        <v>161</v>
      </c>
      <c r="BO13" s="130" t="s">
        <v>161</v>
      </c>
      <c r="BP13" s="130" t="s">
        <v>161</v>
      </c>
      <c r="BQ13" s="130" t="s">
        <v>161</v>
      </c>
      <c r="BR13" s="130" t="s">
        <v>161</v>
      </c>
      <c r="BS13" s="130" t="s">
        <v>161</v>
      </c>
      <c r="BT13" s="130" t="s">
        <v>161</v>
      </c>
      <c r="BU13" s="130" t="s">
        <v>161</v>
      </c>
      <c r="BV13" s="131" t="s">
        <v>161</v>
      </c>
    </row>
    <row r="14" spans="1:74">
      <c r="A14" t="s">
        <v>41</v>
      </c>
      <c r="B14" t="s">
        <v>134</v>
      </c>
      <c r="F14" t="s">
        <v>91</v>
      </c>
      <c r="G14" s="2"/>
      <c r="I14" t="str">
        <v>C&amp;T: HIV Drugs-NSD</v>
      </c>
      <c r="J14" s="143" t="s">
        <v>319</v>
      </c>
      <c r="K14" t="s">
        <v>319</v>
      </c>
      <c r="L14" t="b">
        <f t="shared" si="0"/>
        <v>1</v>
      </c>
      <c r="M14" s="122" t="s">
        <v>238</v>
      </c>
      <c r="O14" s="135" t="s">
        <v>259</v>
      </c>
      <c r="P14" s="129" t="s">
        <v>253</v>
      </c>
      <c r="Y14" s="129"/>
      <c r="Z14" s="130"/>
      <c r="AA14" s="130" t="s">
        <v>209</v>
      </c>
      <c r="AB14" s="130" t="s">
        <v>209</v>
      </c>
      <c r="AC14" s="130" t="s">
        <v>209</v>
      </c>
      <c r="AD14" s="130" t="s">
        <v>209</v>
      </c>
      <c r="AE14" s="130" t="s">
        <v>209</v>
      </c>
      <c r="AF14" s="130" t="s">
        <v>209</v>
      </c>
      <c r="AG14" s="130" t="s">
        <v>209</v>
      </c>
      <c r="AH14" s="130" t="s">
        <v>209</v>
      </c>
      <c r="AI14" s="130" t="s">
        <v>209</v>
      </c>
      <c r="AJ14" s="130" t="s">
        <v>209</v>
      </c>
      <c r="AK14" s="130" t="s">
        <v>209</v>
      </c>
      <c r="AL14" s="130" t="s">
        <v>209</v>
      </c>
      <c r="AM14" s="130" t="s">
        <v>209</v>
      </c>
      <c r="AN14" s="130" t="s">
        <v>209</v>
      </c>
      <c r="AO14" s="130" t="s">
        <v>209</v>
      </c>
      <c r="AP14" s="130" t="s">
        <v>209</v>
      </c>
      <c r="AQ14" s="130"/>
      <c r="AR14" s="130"/>
      <c r="AS14" s="130" t="s">
        <v>212</v>
      </c>
      <c r="AT14" s="130" t="s">
        <v>212</v>
      </c>
      <c r="AU14" s="130"/>
      <c r="AV14" s="130"/>
      <c r="AW14" s="130" t="s">
        <v>209</v>
      </c>
      <c r="AX14" s="130" t="s">
        <v>209</v>
      </c>
      <c r="AY14" s="130" t="s">
        <v>209</v>
      </c>
      <c r="AZ14" s="130" t="s">
        <v>209</v>
      </c>
      <c r="BA14" s="130" t="s">
        <v>210</v>
      </c>
      <c r="BB14" s="130" t="s">
        <v>210</v>
      </c>
      <c r="BC14" s="130" t="s">
        <v>210</v>
      </c>
      <c r="BD14" s="130" t="s">
        <v>210</v>
      </c>
      <c r="BE14" s="130" t="s">
        <v>163</v>
      </c>
      <c r="BF14" s="130" t="s">
        <v>162</v>
      </c>
      <c r="BG14" s="130" t="s">
        <v>210</v>
      </c>
      <c r="BH14" s="130" t="s">
        <v>210</v>
      </c>
      <c r="BI14" s="130" t="s">
        <v>210</v>
      </c>
      <c r="BJ14" s="130" t="s">
        <v>210</v>
      </c>
      <c r="BK14" s="130" t="s">
        <v>209</v>
      </c>
      <c r="BL14" s="130" t="s">
        <v>209</v>
      </c>
      <c r="BM14" s="130" t="s">
        <v>209</v>
      </c>
      <c r="BN14" s="130" t="s">
        <v>209</v>
      </c>
      <c r="BO14" s="130" t="s">
        <v>209</v>
      </c>
      <c r="BP14" s="130" t="s">
        <v>209</v>
      </c>
      <c r="BQ14" s="130" t="s">
        <v>209</v>
      </c>
      <c r="BR14" s="130" t="s">
        <v>209</v>
      </c>
      <c r="BS14" s="130" t="s">
        <v>209</v>
      </c>
      <c r="BT14" s="130" t="s">
        <v>209</v>
      </c>
      <c r="BU14" s="130" t="s">
        <v>209</v>
      </c>
      <c r="BV14" s="131" t="s">
        <v>209</v>
      </c>
    </row>
    <row r="15" spans="1:74">
      <c r="A15" t="s">
        <v>41</v>
      </c>
      <c r="B15" t="s">
        <v>109</v>
      </c>
      <c r="F15" t="s">
        <v>49</v>
      </c>
      <c r="G15" s="2"/>
      <c r="I15" t="str">
        <v>C&amp;T: HIV Drugs-SD</v>
      </c>
      <c r="J15" s="144" t="s">
        <v>320</v>
      </c>
      <c r="K15" t="s">
        <v>320</v>
      </c>
      <c r="L15" t="b">
        <f t="shared" si="0"/>
        <v>1</v>
      </c>
      <c r="M15" s="122" t="s">
        <v>239</v>
      </c>
      <c r="O15" s="136" t="s">
        <v>258</v>
      </c>
      <c r="Y15" s="129"/>
      <c r="Z15" s="130"/>
      <c r="AA15" s="130" t="s">
        <v>210</v>
      </c>
      <c r="AB15" s="130" t="s">
        <v>210</v>
      </c>
      <c r="AC15" s="130" t="s">
        <v>210</v>
      </c>
      <c r="AD15" s="130" t="s">
        <v>210</v>
      </c>
      <c r="AE15" s="130" t="s">
        <v>210</v>
      </c>
      <c r="AF15" s="130" t="s">
        <v>210</v>
      </c>
      <c r="AG15" s="130" t="s">
        <v>210</v>
      </c>
      <c r="AH15" s="130" t="s">
        <v>210</v>
      </c>
      <c r="AI15" s="130" t="s">
        <v>210</v>
      </c>
      <c r="AJ15" s="130" t="s">
        <v>210</v>
      </c>
      <c r="AK15" s="130" t="s">
        <v>210</v>
      </c>
      <c r="AL15" s="130" t="s">
        <v>210</v>
      </c>
      <c r="AM15" s="130" t="s">
        <v>210</v>
      </c>
      <c r="AN15" s="130" t="s">
        <v>210</v>
      </c>
      <c r="AO15" s="130" t="s">
        <v>210</v>
      </c>
      <c r="AP15" s="130" t="s">
        <v>210</v>
      </c>
      <c r="AQ15" s="130"/>
      <c r="AR15" s="130"/>
      <c r="AS15" s="130" t="s">
        <v>213</v>
      </c>
      <c r="AT15" s="130" t="s">
        <v>213</v>
      </c>
      <c r="AU15" s="130"/>
      <c r="AV15" s="130"/>
      <c r="AW15" s="130" t="s">
        <v>210</v>
      </c>
      <c r="AX15" s="130" t="s">
        <v>210</v>
      </c>
      <c r="AY15" s="130" t="s">
        <v>210</v>
      </c>
      <c r="AZ15" s="130" t="s">
        <v>210</v>
      </c>
      <c r="BA15" s="130" t="s">
        <v>211</v>
      </c>
      <c r="BB15" s="130" t="s">
        <v>211</v>
      </c>
      <c r="BC15" s="130" t="s">
        <v>211</v>
      </c>
      <c r="BD15" s="130" t="s">
        <v>211</v>
      </c>
      <c r="BE15" s="130" t="s">
        <v>225</v>
      </c>
      <c r="BF15" s="130" t="s">
        <v>163</v>
      </c>
      <c r="BG15" s="130" t="s">
        <v>211</v>
      </c>
      <c r="BH15" s="130" t="s">
        <v>211</v>
      </c>
      <c r="BI15" s="130" t="s">
        <v>211</v>
      </c>
      <c r="BJ15" s="130" t="s">
        <v>211</v>
      </c>
      <c r="BK15" s="130" t="s">
        <v>210</v>
      </c>
      <c r="BL15" s="130" t="s">
        <v>210</v>
      </c>
      <c r="BM15" s="130" t="s">
        <v>210</v>
      </c>
      <c r="BN15" s="130" t="s">
        <v>210</v>
      </c>
      <c r="BO15" s="130" t="s">
        <v>210</v>
      </c>
      <c r="BP15" s="130" t="s">
        <v>210</v>
      </c>
      <c r="BQ15" s="130" t="s">
        <v>210</v>
      </c>
      <c r="BR15" s="130" t="s">
        <v>210</v>
      </c>
      <c r="BS15" s="130" t="s">
        <v>210</v>
      </c>
      <c r="BT15" s="130" t="s">
        <v>210</v>
      </c>
      <c r="BU15" s="130" t="s">
        <v>210</v>
      </c>
      <c r="BV15" s="131" t="s">
        <v>210</v>
      </c>
    </row>
    <row r="16" spans="1:74">
      <c r="A16" t="s">
        <v>41</v>
      </c>
      <c r="B16" t="s">
        <v>104</v>
      </c>
      <c r="G16" s="2"/>
      <c r="I16" t="str">
        <v>C&amp;T: HIV Laboratory Services-NSD</v>
      </c>
      <c r="J16" s="143" t="s">
        <v>334</v>
      </c>
      <c r="K16" t="s">
        <v>334</v>
      </c>
      <c r="L16" t="b">
        <f t="shared" si="0"/>
        <v>1</v>
      </c>
      <c r="M16" s="122" t="s">
        <v>240</v>
      </c>
      <c r="O16" s="135" t="s">
        <v>263</v>
      </c>
      <c r="Y16" s="129"/>
      <c r="Z16" s="130"/>
      <c r="AA16" s="130" t="s">
        <v>211</v>
      </c>
      <c r="AB16" s="130" t="s">
        <v>211</v>
      </c>
      <c r="AC16" s="130" t="s">
        <v>211</v>
      </c>
      <c r="AD16" s="130" t="s">
        <v>211</v>
      </c>
      <c r="AE16" s="130" t="s">
        <v>211</v>
      </c>
      <c r="AF16" s="130" t="s">
        <v>211</v>
      </c>
      <c r="AG16" s="130" t="s">
        <v>211</v>
      </c>
      <c r="AH16" s="130" t="s">
        <v>211</v>
      </c>
      <c r="AI16" s="130" t="s">
        <v>211</v>
      </c>
      <c r="AJ16" s="130" t="s">
        <v>211</v>
      </c>
      <c r="AK16" s="130" t="s">
        <v>211</v>
      </c>
      <c r="AL16" s="130" t="s">
        <v>211</v>
      </c>
      <c r="AM16" s="130" t="s">
        <v>211</v>
      </c>
      <c r="AN16" s="130" t="s">
        <v>211</v>
      </c>
      <c r="AO16" s="130" t="s">
        <v>211</v>
      </c>
      <c r="AP16" s="130" t="s">
        <v>211</v>
      </c>
      <c r="AQ16" s="130"/>
      <c r="AR16" s="130"/>
      <c r="AS16" s="130" t="s">
        <v>214</v>
      </c>
      <c r="AT16" s="130" t="s">
        <v>214</v>
      </c>
      <c r="AU16" s="130"/>
      <c r="AV16" s="130"/>
      <c r="AW16" s="130" t="s">
        <v>211</v>
      </c>
      <c r="AX16" s="130" t="s">
        <v>211</v>
      </c>
      <c r="AY16" s="130" t="s">
        <v>211</v>
      </c>
      <c r="AZ16" s="130" t="s">
        <v>211</v>
      </c>
      <c r="BA16" s="130" t="s">
        <v>212</v>
      </c>
      <c r="BB16" s="130" t="s">
        <v>212</v>
      </c>
      <c r="BC16" s="130" t="s">
        <v>212</v>
      </c>
      <c r="BD16" s="130" t="s">
        <v>212</v>
      </c>
      <c r="BE16" s="130"/>
      <c r="BF16" s="130"/>
      <c r="BG16" s="130" t="s">
        <v>212</v>
      </c>
      <c r="BH16" s="130" t="s">
        <v>212</v>
      </c>
      <c r="BI16" s="130" t="s">
        <v>212</v>
      </c>
      <c r="BJ16" s="130" t="s">
        <v>212</v>
      </c>
      <c r="BK16" s="130" t="s">
        <v>211</v>
      </c>
      <c r="BL16" s="130" t="s">
        <v>211</v>
      </c>
      <c r="BM16" s="130" t="s">
        <v>211</v>
      </c>
      <c r="BN16" s="130" t="s">
        <v>211</v>
      </c>
      <c r="BO16" s="130" t="s">
        <v>211</v>
      </c>
      <c r="BP16" s="130" t="s">
        <v>211</v>
      </c>
      <c r="BQ16" s="130" t="s">
        <v>211</v>
      </c>
      <c r="BR16" s="130" t="s">
        <v>211</v>
      </c>
      <c r="BS16" s="130" t="s">
        <v>211</v>
      </c>
      <c r="BT16" s="130" t="s">
        <v>211</v>
      </c>
      <c r="BU16" s="130" t="s">
        <v>211</v>
      </c>
      <c r="BV16" s="131" t="s">
        <v>211</v>
      </c>
    </row>
    <row r="17" spans="1:74">
      <c r="A17" t="s">
        <v>41</v>
      </c>
      <c r="B17" t="s">
        <v>148</v>
      </c>
      <c r="G17" s="2"/>
      <c r="I17" t="str">
        <v>C&amp;T: HIV Laboratory Services-SD</v>
      </c>
      <c r="J17" s="144" t="s">
        <v>335</v>
      </c>
      <c r="K17" t="s">
        <v>335</v>
      </c>
      <c r="L17" t="b">
        <f t="shared" si="0"/>
        <v>1</v>
      </c>
      <c r="M17" s="122" t="s">
        <v>241</v>
      </c>
      <c r="O17" s="136" t="s">
        <v>253</v>
      </c>
      <c r="Y17" s="129"/>
      <c r="Z17" s="130"/>
      <c r="AA17" s="130" t="s">
        <v>212</v>
      </c>
      <c r="AB17" s="130" t="s">
        <v>212</v>
      </c>
      <c r="AC17" s="130" t="s">
        <v>212</v>
      </c>
      <c r="AD17" s="130" t="s">
        <v>212</v>
      </c>
      <c r="AE17" s="130" t="s">
        <v>212</v>
      </c>
      <c r="AF17" s="130" t="s">
        <v>212</v>
      </c>
      <c r="AG17" s="130" t="s">
        <v>212</v>
      </c>
      <c r="AH17" s="130" t="s">
        <v>212</v>
      </c>
      <c r="AI17" s="130" t="s">
        <v>212</v>
      </c>
      <c r="AJ17" s="130" t="s">
        <v>212</v>
      </c>
      <c r="AK17" s="130" t="s">
        <v>212</v>
      </c>
      <c r="AL17" s="130" t="s">
        <v>212</v>
      </c>
      <c r="AM17" s="130" t="s">
        <v>212</v>
      </c>
      <c r="AN17" s="130" t="s">
        <v>212</v>
      </c>
      <c r="AO17" s="130" t="s">
        <v>212</v>
      </c>
      <c r="AP17" s="130" t="s">
        <v>212</v>
      </c>
      <c r="AQ17" s="130"/>
      <c r="AR17" s="130"/>
      <c r="AS17" s="130" t="s">
        <v>215</v>
      </c>
      <c r="AT17" s="130" t="s">
        <v>215</v>
      </c>
      <c r="AU17" s="130"/>
      <c r="AV17" s="130"/>
      <c r="AW17" s="130" t="s">
        <v>212</v>
      </c>
      <c r="AX17" s="130" t="s">
        <v>212</v>
      </c>
      <c r="AY17" s="130" t="s">
        <v>212</v>
      </c>
      <c r="AZ17" s="130" t="s">
        <v>212</v>
      </c>
      <c r="BA17" s="130" t="s">
        <v>213</v>
      </c>
      <c r="BB17" s="130" t="s">
        <v>213</v>
      </c>
      <c r="BC17" s="130" t="s">
        <v>213</v>
      </c>
      <c r="BD17" s="130" t="s">
        <v>213</v>
      </c>
      <c r="BE17" s="130"/>
      <c r="BF17" s="130"/>
      <c r="BG17" s="130" t="s">
        <v>213</v>
      </c>
      <c r="BH17" s="130" t="s">
        <v>213</v>
      </c>
      <c r="BI17" s="130" t="s">
        <v>213</v>
      </c>
      <c r="BJ17" s="130" t="s">
        <v>213</v>
      </c>
      <c r="BK17" s="130" t="s">
        <v>212</v>
      </c>
      <c r="BL17" s="130" t="s">
        <v>212</v>
      </c>
      <c r="BM17" s="130" t="s">
        <v>212</v>
      </c>
      <c r="BN17" s="130" t="s">
        <v>212</v>
      </c>
      <c r="BO17" s="130" t="s">
        <v>212</v>
      </c>
      <c r="BP17" s="130" t="s">
        <v>212</v>
      </c>
      <c r="BQ17" s="130" t="s">
        <v>212</v>
      </c>
      <c r="BR17" s="130" t="s">
        <v>212</v>
      </c>
      <c r="BS17" s="130" t="s">
        <v>212</v>
      </c>
      <c r="BT17" s="130" t="s">
        <v>212</v>
      </c>
      <c r="BU17" s="130" t="s">
        <v>212</v>
      </c>
      <c r="BV17" s="131" t="s">
        <v>212</v>
      </c>
    </row>
    <row r="18" spans="1:74">
      <c r="A18" t="s">
        <v>42</v>
      </c>
      <c r="G18" s="2"/>
      <c r="I18" t="str">
        <v>C&amp;T: Not Disaggregated-NSD</v>
      </c>
      <c r="J18" s="143" t="s">
        <v>327</v>
      </c>
      <c r="K18" t="s">
        <v>327</v>
      </c>
      <c r="L18" t="b">
        <f t="shared" si="0"/>
        <v>1</v>
      </c>
      <c r="M18" s="122" t="s">
        <v>242</v>
      </c>
      <c r="O18" s="137" t="s">
        <v>497</v>
      </c>
      <c r="Y18" s="129"/>
      <c r="Z18" s="130"/>
      <c r="AA18" s="130" t="s">
        <v>213</v>
      </c>
      <c r="AB18" s="130" t="s">
        <v>213</v>
      </c>
      <c r="AC18" s="130" t="s">
        <v>213</v>
      </c>
      <c r="AD18" s="130" t="s">
        <v>213</v>
      </c>
      <c r="AE18" s="130" t="s">
        <v>213</v>
      </c>
      <c r="AF18" s="130" t="s">
        <v>213</v>
      </c>
      <c r="AG18" s="130" t="s">
        <v>213</v>
      </c>
      <c r="AH18" s="130" t="s">
        <v>213</v>
      </c>
      <c r="AI18" s="130" t="s">
        <v>213</v>
      </c>
      <c r="AJ18" s="130" t="s">
        <v>213</v>
      </c>
      <c r="AK18" s="130" t="s">
        <v>213</v>
      </c>
      <c r="AL18" s="130" t="s">
        <v>213</v>
      </c>
      <c r="AM18" s="130" t="s">
        <v>213</v>
      </c>
      <c r="AN18" s="130" t="s">
        <v>213</v>
      </c>
      <c r="AO18" s="130" t="s">
        <v>213</v>
      </c>
      <c r="AP18" s="130" t="s">
        <v>213</v>
      </c>
      <c r="AQ18" s="130"/>
      <c r="AR18" s="130"/>
      <c r="AS18" s="130" t="s">
        <v>216</v>
      </c>
      <c r="AT18" s="130" t="s">
        <v>216</v>
      </c>
      <c r="AU18" s="130"/>
      <c r="AV18" s="130"/>
      <c r="AW18" s="130" t="s">
        <v>213</v>
      </c>
      <c r="AX18" s="130" t="s">
        <v>213</v>
      </c>
      <c r="AY18" s="130" t="s">
        <v>213</v>
      </c>
      <c r="AZ18" s="130" t="s">
        <v>213</v>
      </c>
      <c r="BA18" s="130" t="s">
        <v>214</v>
      </c>
      <c r="BB18" s="130" t="s">
        <v>214</v>
      </c>
      <c r="BC18" s="130" t="s">
        <v>214</v>
      </c>
      <c r="BD18" s="130" t="s">
        <v>214</v>
      </c>
      <c r="BE18" s="130"/>
      <c r="BF18" s="130"/>
      <c r="BG18" s="130" t="s">
        <v>214</v>
      </c>
      <c r="BH18" s="130" t="s">
        <v>214</v>
      </c>
      <c r="BI18" s="130" t="s">
        <v>214</v>
      </c>
      <c r="BJ18" s="130" t="s">
        <v>214</v>
      </c>
      <c r="BK18" s="130" t="s">
        <v>213</v>
      </c>
      <c r="BL18" s="130" t="s">
        <v>213</v>
      </c>
      <c r="BM18" s="130" t="s">
        <v>213</v>
      </c>
      <c r="BN18" s="130" t="s">
        <v>213</v>
      </c>
      <c r="BO18" s="130" t="s">
        <v>213</v>
      </c>
      <c r="BP18" s="130" t="s">
        <v>213</v>
      </c>
      <c r="BQ18" s="130" t="s">
        <v>213</v>
      </c>
      <c r="BR18" s="130" t="s">
        <v>213</v>
      </c>
      <c r="BS18" s="130" t="s">
        <v>213</v>
      </c>
      <c r="BT18" s="130" t="s">
        <v>213</v>
      </c>
      <c r="BU18" s="130" t="s">
        <v>213</v>
      </c>
      <c r="BV18" s="131" t="s">
        <v>213</v>
      </c>
    </row>
    <row r="19" spans="1:74">
      <c r="A19" t="s">
        <v>42</v>
      </c>
      <c r="B19" t="s">
        <v>135</v>
      </c>
      <c r="G19" s="2"/>
      <c r="I19" t="str">
        <v>C&amp;T: Not Disaggregated-SD</v>
      </c>
      <c r="J19" s="144" t="s">
        <v>192</v>
      </c>
      <c r="K19" t="s">
        <v>192</v>
      </c>
      <c r="L19" t="b">
        <f t="shared" si="0"/>
        <v>1</v>
      </c>
      <c r="M19" s="122" t="s">
        <v>243</v>
      </c>
      <c r="Y19" s="129"/>
      <c r="Z19" s="130"/>
      <c r="AA19" s="130" t="s">
        <v>214</v>
      </c>
      <c r="AB19" s="130" t="s">
        <v>214</v>
      </c>
      <c r="AC19" s="130" t="s">
        <v>214</v>
      </c>
      <c r="AD19" s="130" t="s">
        <v>214</v>
      </c>
      <c r="AE19" s="130" t="s">
        <v>214</v>
      </c>
      <c r="AF19" s="130" t="s">
        <v>214</v>
      </c>
      <c r="AG19" s="130" t="s">
        <v>214</v>
      </c>
      <c r="AH19" s="130" t="s">
        <v>214</v>
      </c>
      <c r="AI19" s="130" t="s">
        <v>214</v>
      </c>
      <c r="AJ19" s="130" t="s">
        <v>214</v>
      </c>
      <c r="AK19" s="130" t="s">
        <v>214</v>
      </c>
      <c r="AL19" s="130" t="s">
        <v>214</v>
      </c>
      <c r="AM19" s="130" t="s">
        <v>214</v>
      </c>
      <c r="AN19" s="130" t="s">
        <v>214</v>
      </c>
      <c r="AO19" s="130" t="s">
        <v>214</v>
      </c>
      <c r="AP19" s="130" t="s">
        <v>214</v>
      </c>
      <c r="AQ19" s="130"/>
      <c r="AR19" s="130"/>
      <c r="AS19" s="130" t="s">
        <v>217</v>
      </c>
      <c r="AT19" s="130" t="s">
        <v>217</v>
      </c>
      <c r="AU19" s="130"/>
      <c r="AV19" s="130"/>
      <c r="AW19" s="130" t="s">
        <v>214</v>
      </c>
      <c r="AX19" s="130" t="s">
        <v>214</v>
      </c>
      <c r="AY19" s="130" t="s">
        <v>214</v>
      </c>
      <c r="AZ19" s="130" t="s">
        <v>214</v>
      </c>
      <c r="BA19" s="130" t="s">
        <v>215</v>
      </c>
      <c r="BB19" s="130" t="s">
        <v>215</v>
      </c>
      <c r="BC19" s="130" t="s">
        <v>215</v>
      </c>
      <c r="BD19" s="130" t="s">
        <v>215</v>
      </c>
      <c r="BE19" s="130"/>
      <c r="BF19" s="130"/>
      <c r="BG19" s="130" t="s">
        <v>215</v>
      </c>
      <c r="BH19" s="130" t="s">
        <v>215</v>
      </c>
      <c r="BI19" s="130" t="s">
        <v>215</v>
      </c>
      <c r="BJ19" s="130" t="s">
        <v>215</v>
      </c>
      <c r="BK19" s="130" t="s">
        <v>214</v>
      </c>
      <c r="BL19" s="130" t="s">
        <v>214</v>
      </c>
      <c r="BM19" s="130" t="s">
        <v>214</v>
      </c>
      <c r="BN19" s="130" t="s">
        <v>214</v>
      </c>
      <c r="BO19" s="130" t="s">
        <v>214</v>
      </c>
      <c r="BP19" s="130" t="s">
        <v>214</v>
      </c>
      <c r="BQ19" s="130" t="s">
        <v>214</v>
      </c>
      <c r="BR19" s="130" t="s">
        <v>214</v>
      </c>
      <c r="BS19" s="130" t="s">
        <v>214</v>
      </c>
      <c r="BT19" s="130" t="s">
        <v>214</v>
      </c>
      <c r="BU19" s="130" t="s">
        <v>214</v>
      </c>
      <c r="BV19" s="131" t="s">
        <v>214</v>
      </c>
    </row>
    <row r="20" spans="1:74">
      <c r="A20" t="s">
        <v>42</v>
      </c>
      <c r="B20" t="s">
        <v>110</v>
      </c>
      <c r="G20" s="2"/>
      <c r="I20" t="str">
        <v>HTS: Community-based testing-NSD</v>
      </c>
      <c r="J20" s="143" t="s">
        <v>328</v>
      </c>
      <c r="K20" t="s">
        <v>328</v>
      </c>
      <c r="L20" t="b">
        <f t="shared" si="0"/>
        <v>1</v>
      </c>
      <c r="M20" s="122" t="s">
        <v>244</v>
      </c>
      <c r="Y20" s="129"/>
      <c r="Z20" s="130"/>
      <c r="AA20" s="130" t="s">
        <v>215</v>
      </c>
      <c r="AB20" s="130" t="s">
        <v>215</v>
      </c>
      <c r="AC20" s="130" t="s">
        <v>215</v>
      </c>
      <c r="AD20" s="130" t="s">
        <v>215</v>
      </c>
      <c r="AE20" s="130" t="s">
        <v>215</v>
      </c>
      <c r="AF20" s="130" t="s">
        <v>215</v>
      </c>
      <c r="AG20" s="130" t="s">
        <v>215</v>
      </c>
      <c r="AH20" s="130" t="s">
        <v>215</v>
      </c>
      <c r="AI20" s="130" t="s">
        <v>215</v>
      </c>
      <c r="AJ20" s="130" t="s">
        <v>215</v>
      </c>
      <c r="AK20" s="130" t="s">
        <v>215</v>
      </c>
      <c r="AL20" s="130" t="s">
        <v>215</v>
      </c>
      <c r="AM20" s="130" t="s">
        <v>215</v>
      </c>
      <c r="AN20" s="130" t="s">
        <v>215</v>
      </c>
      <c r="AO20" s="130" t="s">
        <v>215</v>
      </c>
      <c r="AP20" s="130" t="s">
        <v>215</v>
      </c>
      <c r="AQ20" s="130"/>
      <c r="AR20" s="130"/>
      <c r="AS20" s="130" t="s">
        <v>218</v>
      </c>
      <c r="AT20" s="130" t="s">
        <v>218</v>
      </c>
      <c r="AU20" s="130"/>
      <c r="AV20" s="130"/>
      <c r="AW20" s="130" t="s">
        <v>215</v>
      </c>
      <c r="AX20" s="130" t="s">
        <v>215</v>
      </c>
      <c r="AY20" s="130" t="s">
        <v>215</v>
      </c>
      <c r="AZ20" s="130" t="s">
        <v>215</v>
      </c>
      <c r="BA20" s="130" t="s">
        <v>216</v>
      </c>
      <c r="BB20" s="130" t="s">
        <v>216</v>
      </c>
      <c r="BC20" s="130" t="s">
        <v>216</v>
      </c>
      <c r="BD20" s="130" t="s">
        <v>216</v>
      </c>
      <c r="BE20" s="130"/>
      <c r="BF20" s="130"/>
      <c r="BG20" s="130" t="s">
        <v>216</v>
      </c>
      <c r="BH20" s="130" t="s">
        <v>216</v>
      </c>
      <c r="BI20" s="130" t="s">
        <v>216</v>
      </c>
      <c r="BJ20" s="130" t="s">
        <v>216</v>
      </c>
      <c r="BK20" s="130" t="s">
        <v>215</v>
      </c>
      <c r="BL20" s="130" t="s">
        <v>215</v>
      </c>
      <c r="BM20" s="130" t="s">
        <v>215</v>
      </c>
      <c r="BN20" s="130" t="s">
        <v>215</v>
      </c>
      <c r="BO20" s="130" t="s">
        <v>215</v>
      </c>
      <c r="BP20" s="130" t="s">
        <v>215</v>
      </c>
      <c r="BQ20" s="130" t="s">
        <v>215</v>
      </c>
      <c r="BR20" s="130" t="s">
        <v>215</v>
      </c>
      <c r="BS20" s="130" t="s">
        <v>215</v>
      </c>
      <c r="BT20" s="130" t="s">
        <v>215</v>
      </c>
      <c r="BU20" s="130" t="s">
        <v>215</v>
      </c>
      <c r="BV20" s="131" t="s">
        <v>215</v>
      </c>
    </row>
    <row r="21" spans="1:74">
      <c r="A21" t="s">
        <v>42</v>
      </c>
      <c r="B21" t="s">
        <v>136</v>
      </c>
      <c r="G21" s="2"/>
      <c r="I21" t="str">
        <v>HTS: Community-based testing-SD</v>
      </c>
      <c r="J21" s="144" t="s">
        <v>193</v>
      </c>
      <c r="K21" t="s">
        <v>193</v>
      </c>
      <c r="L21" t="b">
        <f t="shared" si="0"/>
        <v>1</v>
      </c>
      <c r="M21" s="122" t="s">
        <v>245</v>
      </c>
      <c r="Y21" s="129"/>
      <c r="Z21" s="130"/>
      <c r="AA21" s="130" t="s">
        <v>216</v>
      </c>
      <c r="AB21" s="130" t="s">
        <v>216</v>
      </c>
      <c r="AC21" s="130" t="s">
        <v>216</v>
      </c>
      <c r="AD21" s="130" t="s">
        <v>216</v>
      </c>
      <c r="AE21" s="130" t="s">
        <v>216</v>
      </c>
      <c r="AF21" s="130" t="s">
        <v>216</v>
      </c>
      <c r="AG21" s="130" t="s">
        <v>216</v>
      </c>
      <c r="AH21" s="130" t="s">
        <v>216</v>
      </c>
      <c r="AI21" s="130" t="s">
        <v>216</v>
      </c>
      <c r="AJ21" s="130" t="s">
        <v>216</v>
      </c>
      <c r="AK21" s="130" t="s">
        <v>216</v>
      </c>
      <c r="AL21" s="130" t="s">
        <v>216</v>
      </c>
      <c r="AM21" s="130" t="s">
        <v>216</v>
      </c>
      <c r="AN21" s="130" t="s">
        <v>216</v>
      </c>
      <c r="AO21" s="130" t="s">
        <v>216</v>
      </c>
      <c r="AP21" s="130" t="s">
        <v>216</v>
      </c>
      <c r="AQ21" s="130"/>
      <c r="AR21" s="130"/>
      <c r="AS21" s="130" t="s">
        <v>219</v>
      </c>
      <c r="AT21" s="130" t="s">
        <v>219</v>
      </c>
      <c r="AU21" s="130"/>
      <c r="AV21" s="130"/>
      <c r="AW21" s="130" t="s">
        <v>216</v>
      </c>
      <c r="AX21" s="130" t="s">
        <v>216</v>
      </c>
      <c r="AY21" s="130" t="s">
        <v>216</v>
      </c>
      <c r="AZ21" s="130" t="s">
        <v>216</v>
      </c>
      <c r="BA21" s="130" t="s">
        <v>217</v>
      </c>
      <c r="BB21" s="130" t="s">
        <v>217</v>
      </c>
      <c r="BC21" s="130" t="s">
        <v>217</v>
      </c>
      <c r="BD21" s="130" t="s">
        <v>217</v>
      </c>
      <c r="BE21" s="130"/>
      <c r="BF21" s="130"/>
      <c r="BG21" s="130" t="s">
        <v>217</v>
      </c>
      <c r="BH21" s="130" t="s">
        <v>217</v>
      </c>
      <c r="BI21" s="130" t="s">
        <v>217</v>
      </c>
      <c r="BJ21" s="130" t="s">
        <v>217</v>
      </c>
      <c r="BK21" s="130" t="s">
        <v>216</v>
      </c>
      <c r="BL21" s="130" t="s">
        <v>216</v>
      </c>
      <c r="BM21" s="130" t="s">
        <v>216</v>
      </c>
      <c r="BN21" s="130" t="s">
        <v>216</v>
      </c>
      <c r="BO21" s="130" t="s">
        <v>216</v>
      </c>
      <c r="BP21" s="130" t="s">
        <v>216</v>
      </c>
      <c r="BQ21" s="130" t="s">
        <v>216</v>
      </c>
      <c r="BR21" s="130" t="s">
        <v>216</v>
      </c>
      <c r="BS21" s="130" t="s">
        <v>216</v>
      </c>
      <c r="BT21" s="130" t="s">
        <v>216</v>
      </c>
      <c r="BU21" s="130" t="s">
        <v>216</v>
      </c>
      <c r="BV21" s="131" t="s">
        <v>216</v>
      </c>
    </row>
    <row r="22" spans="1:74">
      <c r="A22" t="s">
        <v>42</v>
      </c>
      <c r="B22" t="s">
        <v>111</v>
      </c>
      <c r="G22" s="2"/>
      <c r="I22" t="str">
        <v>HTS: Facility-based testing-NSD</v>
      </c>
      <c r="J22" s="145" t="s">
        <v>469</v>
      </c>
      <c r="K22" s="11" t="s">
        <v>329</v>
      </c>
      <c r="L22" s="11" t="b">
        <f t="shared" si="0"/>
        <v>0</v>
      </c>
      <c r="M22" s="122" t="s">
        <v>246</v>
      </c>
      <c r="Y22" s="129"/>
      <c r="Z22" s="130"/>
      <c r="AA22" s="130" t="s">
        <v>217</v>
      </c>
      <c r="AB22" s="130" t="s">
        <v>217</v>
      </c>
      <c r="AC22" s="130" t="s">
        <v>217</v>
      </c>
      <c r="AD22" s="130" t="s">
        <v>217</v>
      </c>
      <c r="AE22" s="130" t="s">
        <v>217</v>
      </c>
      <c r="AF22" s="130" t="s">
        <v>217</v>
      </c>
      <c r="AG22" s="130" t="s">
        <v>217</v>
      </c>
      <c r="AH22" s="130" t="s">
        <v>217</v>
      </c>
      <c r="AI22" s="130" t="s">
        <v>217</v>
      </c>
      <c r="AJ22" s="130" t="s">
        <v>217</v>
      </c>
      <c r="AK22" s="130" t="s">
        <v>217</v>
      </c>
      <c r="AL22" s="130" t="s">
        <v>217</v>
      </c>
      <c r="AM22" s="130" t="s">
        <v>217</v>
      </c>
      <c r="AN22" s="130" t="s">
        <v>217</v>
      </c>
      <c r="AO22" s="130" t="s">
        <v>217</v>
      </c>
      <c r="AP22" s="130" t="s">
        <v>217</v>
      </c>
      <c r="AQ22" s="130"/>
      <c r="AR22" s="130"/>
      <c r="AS22" s="130" t="s">
        <v>220</v>
      </c>
      <c r="AT22" s="130" t="s">
        <v>220</v>
      </c>
      <c r="AU22" s="130"/>
      <c r="AV22" s="130"/>
      <c r="AW22" s="130" t="s">
        <v>217</v>
      </c>
      <c r="AX22" s="130" t="s">
        <v>217</v>
      </c>
      <c r="AY22" s="130" t="s">
        <v>217</v>
      </c>
      <c r="AZ22" s="130" t="s">
        <v>217</v>
      </c>
      <c r="BA22" s="130" t="s">
        <v>218</v>
      </c>
      <c r="BB22" s="130" t="s">
        <v>218</v>
      </c>
      <c r="BC22" s="130" t="s">
        <v>218</v>
      </c>
      <c r="BD22" s="130" t="s">
        <v>218</v>
      </c>
      <c r="BE22" s="130"/>
      <c r="BF22" s="130"/>
      <c r="BG22" s="130" t="s">
        <v>218</v>
      </c>
      <c r="BH22" s="130" t="s">
        <v>218</v>
      </c>
      <c r="BI22" s="130" t="s">
        <v>218</v>
      </c>
      <c r="BJ22" s="130" t="s">
        <v>218</v>
      </c>
      <c r="BK22" s="130" t="s">
        <v>217</v>
      </c>
      <c r="BL22" s="130" t="s">
        <v>217</v>
      </c>
      <c r="BM22" s="130" t="s">
        <v>217</v>
      </c>
      <c r="BN22" s="130" t="s">
        <v>217</v>
      </c>
      <c r="BO22" s="130" t="s">
        <v>217</v>
      </c>
      <c r="BP22" s="130" t="s">
        <v>217</v>
      </c>
      <c r="BQ22" s="130" t="s">
        <v>217</v>
      </c>
      <c r="BR22" s="130" t="s">
        <v>217</v>
      </c>
      <c r="BS22" s="130" t="s">
        <v>217</v>
      </c>
      <c r="BT22" s="130" t="s">
        <v>217</v>
      </c>
      <c r="BU22" s="130" t="s">
        <v>217</v>
      </c>
      <c r="BV22" s="131" t="s">
        <v>217</v>
      </c>
    </row>
    <row r="23" spans="1:74">
      <c r="A23" t="s">
        <v>42</v>
      </c>
      <c r="B23" t="s">
        <v>137</v>
      </c>
      <c r="G23" s="2"/>
      <c r="I23" t="str">
        <v>HTS: Facility-based testing-SD</v>
      </c>
      <c r="J23" s="146" t="s">
        <v>468</v>
      </c>
      <c r="K23" s="11" t="s">
        <v>194</v>
      </c>
      <c r="L23" s="11" t="b">
        <f t="shared" si="0"/>
        <v>0</v>
      </c>
      <c r="M23" s="122" t="s">
        <v>247</v>
      </c>
      <c r="Y23" s="129"/>
      <c r="Z23" s="130"/>
      <c r="AA23" s="130" t="s">
        <v>219</v>
      </c>
      <c r="AB23" s="130" t="s">
        <v>219</v>
      </c>
      <c r="AC23" s="130" t="s">
        <v>219</v>
      </c>
      <c r="AD23" s="130" t="s">
        <v>219</v>
      </c>
      <c r="AE23" s="130" t="s">
        <v>219</v>
      </c>
      <c r="AF23" s="130" t="s">
        <v>219</v>
      </c>
      <c r="AG23" s="130" t="s">
        <v>219</v>
      </c>
      <c r="AH23" s="130" t="s">
        <v>219</v>
      </c>
      <c r="AI23" s="130" t="s">
        <v>218</v>
      </c>
      <c r="AJ23" s="130" t="s">
        <v>218</v>
      </c>
      <c r="AK23" s="130" t="s">
        <v>218</v>
      </c>
      <c r="AL23" s="130" t="s">
        <v>218</v>
      </c>
      <c r="AM23" s="130" t="s">
        <v>218</v>
      </c>
      <c r="AN23" s="130" t="s">
        <v>218</v>
      </c>
      <c r="AO23" s="130" t="s">
        <v>218</v>
      </c>
      <c r="AP23" s="130" t="s">
        <v>218</v>
      </c>
      <c r="AQ23" s="130"/>
      <c r="AR23" s="130"/>
      <c r="AS23" s="130" t="s">
        <v>224</v>
      </c>
      <c r="AT23" s="130" t="s">
        <v>224</v>
      </c>
      <c r="AU23" s="130"/>
      <c r="AV23" s="130"/>
      <c r="AW23" s="130" t="s">
        <v>218</v>
      </c>
      <c r="AX23" s="130" t="s">
        <v>218</v>
      </c>
      <c r="AY23" s="130" t="s">
        <v>218</v>
      </c>
      <c r="AZ23" s="130" t="s">
        <v>218</v>
      </c>
      <c r="BA23" s="130" t="s">
        <v>219</v>
      </c>
      <c r="BB23" s="130" t="s">
        <v>219</v>
      </c>
      <c r="BC23" s="130" t="s">
        <v>219</v>
      </c>
      <c r="BD23" s="130" t="s">
        <v>219</v>
      </c>
      <c r="BE23" s="130"/>
      <c r="BF23" s="130"/>
      <c r="BG23" s="130" t="s">
        <v>219</v>
      </c>
      <c r="BH23" s="130" t="s">
        <v>219</v>
      </c>
      <c r="BI23" s="130" t="s">
        <v>219</v>
      </c>
      <c r="BJ23" s="130" t="s">
        <v>219</v>
      </c>
      <c r="BK23" s="130" t="s">
        <v>218</v>
      </c>
      <c r="BL23" s="130" t="s">
        <v>218</v>
      </c>
      <c r="BM23" s="130" t="s">
        <v>218</v>
      </c>
      <c r="BN23" s="130" t="s">
        <v>218</v>
      </c>
      <c r="BO23" s="130" t="s">
        <v>218</v>
      </c>
      <c r="BP23" s="130" t="s">
        <v>218</v>
      </c>
      <c r="BQ23" s="130" t="s">
        <v>218</v>
      </c>
      <c r="BR23" s="130" t="s">
        <v>218</v>
      </c>
      <c r="BS23" s="130" t="s">
        <v>218</v>
      </c>
      <c r="BT23" s="130" t="s">
        <v>218</v>
      </c>
      <c r="BU23" s="130" t="s">
        <v>218</v>
      </c>
      <c r="BV23" s="131" t="s">
        <v>218</v>
      </c>
    </row>
    <row r="24" spans="1:74">
      <c r="A24" t="s">
        <v>42</v>
      </c>
      <c r="B24" t="s">
        <v>112</v>
      </c>
      <c r="G24" s="2"/>
      <c r="I24" t="str">
        <v>HTS: Not Disaggregated-NSD</v>
      </c>
      <c r="J24" s="143" t="s">
        <v>336</v>
      </c>
      <c r="K24" t="s">
        <v>336</v>
      </c>
      <c r="L24" t="b">
        <f t="shared" si="0"/>
        <v>1</v>
      </c>
      <c r="M24" s="122" t="s">
        <v>248</v>
      </c>
      <c r="Y24" s="129"/>
      <c r="Z24" s="130"/>
      <c r="AA24" s="130" t="s">
        <v>224</v>
      </c>
      <c r="AB24" s="130" t="s">
        <v>224</v>
      </c>
      <c r="AC24" s="130" t="s">
        <v>224</v>
      </c>
      <c r="AD24" s="130" t="s">
        <v>224</v>
      </c>
      <c r="AE24" s="130" t="s">
        <v>224</v>
      </c>
      <c r="AF24" s="130" t="s">
        <v>224</v>
      </c>
      <c r="AG24" s="130" t="s">
        <v>224</v>
      </c>
      <c r="AH24" s="130" t="s">
        <v>224</v>
      </c>
      <c r="AI24" s="130" t="s">
        <v>219</v>
      </c>
      <c r="AJ24" s="130" t="s">
        <v>219</v>
      </c>
      <c r="AK24" s="130" t="s">
        <v>219</v>
      </c>
      <c r="AL24" s="130" t="s">
        <v>219</v>
      </c>
      <c r="AM24" s="130" t="s">
        <v>219</v>
      </c>
      <c r="AN24" s="130" t="s">
        <v>219</v>
      </c>
      <c r="AO24" s="130" t="s">
        <v>219</v>
      </c>
      <c r="AP24" s="130" t="s">
        <v>219</v>
      </c>
      <c r="AQ24" s="130"/>
      <c r="AR24" s="130"/>
      <c r="AS24" s="130"/>
      <c r="AT24" s="130"/>
      <c r="AU24" s="130"/>
      <c r="AV24" s="130"/>
      <c r="AW24" s="130" t="s">
        <v>219</v>
      </c>
      <c r="AX24" s="130" t="s">
        <v>219</v>
      </c>
      <c r="AY24" s="130" t="s">
        <v>219</v>
      </c>
      <c r="AZ24" s="130" t="s">
        <v>219</v>
      </c>
      <c r="BA24" s="130" t="s">
        <v>220</v>
      </c>
      <c r="BB24" s="130" t="s">
        <v>220</v>
      </c>
      <c r="BC24" s="130" t="s">
        <v>220</v>
      </c>
      <c r="BD24" s="130" t="s">
        <v>220</v>
      </c>
      <c r="BE24" s="130"/>
      <c r="BF24" s="130"/>
      <c r="BG24" s="130" t="s">
        <v>220</v>
      </c>
      <c r="BH24" s="130" t="s">
        <v>220</v>
      </c>
      <c r="BI24" s="130" t="s">
        <v>220</v>
      </c>
      <c r="BJ24" s="130" t="s">
        <v>220</v>
      </c>
      <c r="BK24" s="130" t="s">
        <v>219</v>
      </c>
      <c r="BL24" s="130" t="s">
        <v>219</v>
      </c>
      <c r="BM24" s="130" t="s">
        <v>219</v>
      </c>
      <c r="BN24" s="130" t="s">
        <v>219</v>
      </c>
      <c r="BO24" s="130" t="s">
        <v>219</v>
      </c>
      <c r="BP24" s="130" t="s">
        <v>219</v>
      </c>
      <c r="BQ24" s="130" t="s">
        <v>219</v>
      </c>
      <c r="BR24" s="130" t="s">
        <v>219</v>
      </c>
      <c r="BS24" s="130" t="s">
        <v>219</v>
      </c>
      <c r="BT24" s="130" t="s">
        <v>219</v>
      </c>
      <c r="BU24" s="130" t="s">
        <v>219</v>
      </c>
      <c r="BV24" s="131" t="s">
        <v>219</v>
      </c>
    </row>
    <row r="25" spans="1:74">
      <c r="A25" t="s">
        <v>42</v>
      </c>
      <c r="B25" t="s">
        <v>138</v>
      </c>
      <c r="G25" s="2"/>
      <c r="I25" t="str">
        <v>HTS: Not Disaggregated-SD</v>
      </c>
      <c r="J25" s="144" t="s">
        <v>337</v>
      </c>
      <c r="K25" t="s">
        <v>337</v>
      </c>
      <c r="L25" t="b">
        <f t="shared" si="0"/>
        <v>1</v>
      </c>
      <c r="M25" s="122" t="s">
        <v>249</v>
      </c>
      <c r="Y25" s="129"/>
      <c r="Z25" s="130"/>
      <c r="AA25" s="130" t="s">
        <v>162</v>
      </c>
      <c r="AB25" s="130" t="s">
        <v>162</v>
      </c>
      <c r="AC25" s="130" t="s">
        <v>162</v>
      </c>
      <c r="AD25" s="130" t="s">
        <v>162</v>
      </c>
      <c r="AE25" s="130" t="s">
        <v>162</v>
      </c>
      <c r="AF25" s="130" t="s">
        <v>162</v>
      </c>
      <c r="AG25" s="130" t="s">
        <v>162</v>
      </c>
      <c r="AH25" s="130" t="s">
        <v>162</v>
      </c>
      <c r="AI25" s="130" t="s">
        <v>220</v>
      </c>
      <c r="AJ25" s="130" t="s">
        <v>220</v>
      </c>
      <c r="AK25" s="130" t="s">
        <v>220</v>
      </c>
      <c r="AL25" s="130" t="s">
        <v>220</v>
      </c>
      <c r="AM25" s="130" t="s">
        <v>220</v>
      </c>
      <c r="AN25" s="130" t="s">
        <v>220</v>
      </c>
      <c r="AO25" s="130" t="s">
        <v>220</v>
      </c>
      <c r="AP25" s="130" t="s">
        <v>220</v>
      </c>
      <c r="AQ25" s="130"/>
      <c r="AR25" s="130"/>
      <c r="AS25" s="130"/>
      <c r="AT25" s="130"/>
      <c r="AU25" s="130"/>
      <c r="AV25" s="130"/>
      <c r="AW25" s="130" t="s">
        <v>220</v>
      </c>
      <c r="AX25" s="130" t="s">
        <v>220</v>
      </c>
      <c r="AY25" s="130" t="s">
        <v>220</v>
      </c>
      <c r="AZ25" s="130" t="s">
        <v>220</v>
      </c>
      <c r="BA25" s="130" t="s">
        <v>224</v>
      </c>
      <c r="BB25" s="130" t="s">
        <v>224</v>
      </c>
      <c r="BC25" s="130" t="s">
        <v>224</v>
      </c>
      <c r="BD25" s="130" t="s">
        <v>224</v>
      </c>
      <c r="BE25" s="130"/>
      <c r="BF25" s="130"/>
      <c r="BG25" s="130" t="s">
        <v>224</v>
      </c>
      <c r="BH25" s="130" t="s">
        <v>224</v>
      </c>
      <c r="BI25" s="130" t="s">
        <v>224</v>
      </c>
      <c r="BJ25" s="130" t="s">
        <v>224</v>
      </c>
      <c r="BK25" s="130" t="s">
        <v>220</v>
      </c>
      <c r="BL25" s="130" t="s">
        <v>220</v>
      </c>
      <c r="BM25" s="130" t="s">
        <v>220</v>
      </c>
      <c r="BN25" s="130" t="s">
        <v>220</v>
      </c>
      <c r="BO25" s="130" t="s">
        <v>220</v>
      </c>
      <c r="BP25" s="130" t="s">
        <v>220</v>
      </c>
      <c r="BQ25" s="130" t="s">
        <v>220</v>
      </c>
      <c r="BR25" s="130" t="s">
        <v>220</v>
      </c>
      <c r="BS25" s="130" t="s">
        <v>220</v>
      </c>
      <c r="BT25" s="130" t="s">
        <v>220</v>
      </c>
      <c r="BU25" s="130" t="s">
        <v>220</v>
      </c>
      <c r="BV25" s="131" t="s">
        <v>220</v>
      </c>
    </row>
    <row r="26" spans="1:74">
      <c r="A26" t="s">
        <v>42</v>
      </c>
      <c r="B26" t="s">
        <v>113</v>
      </c>
      <c r="G26" s="2"/>
      <c r="I26" t="str">
        <v>PM: IM Closeout costs-NSD</v>
      </c>
      <c r="J26" s="143" t="s">
        <v>202</v>
      </c>
      <c r="K26" t="s">
        <v>202</v>
      </c>
      <c r="L26" t="b">
        <f t="shared" si="0"/>
        <v>1</v>
      </c>
      <c r="M26" s="122" t="s">
        <v>456</v>
      </c>
      <c r="Y26" s="129"/>
      <c r="Z26" s="130"/>
      <c r="AA26" s="130" t="s">
        <v>225</v>
      </c>
      <c r="AB26" s="130" t="s">
        <v>225</v>
      </c>
      <c r="AC26" s="130" t="s">
        <v>225</v>
      </c>
      <c r="AD26" s="130" t="s">
        <v>225</v>
      </c>
      <c r="AE26" s="130" t="s">
        <v>225</v>
      </c>
      <c r="AF26" s="130" t="s">
        <v>225</v>
      </c>
      <c r="AG26" s="130" t="s">
        <v>225</v>
      </c>
      <c r="AH26" s="130" t="s">
        <v>225</v>
      </c>
      <c r="AI26" s="130" t="s">
        <v>224</v>
      </c>
      <c r="AJ26" s="130" t="s">
        <v>224</v>
      </c>
      <c r="AK26" s="130" t="s">
        <v>224</v>
      </c>
      <c r="AL26" s="130" t="s">
        <v>224</v>
      </c>
      <c r="AM26" s="130" t="s">
        <v>224</v>
      </c>
      <c r="AN26" s="130" t="s">
        <v>224</v>
      </c>
      <c r="AO26" s="130" t="s">
        <v>224</v>
      </c>
      <c r="AP26" s="130" t="s">
        <v>224</v>
      </c>
      <c r="AQ26" s="130"/>
      <c r="AR26" s="130"/>
      <c r="AS26" s="130"/>
      <c r="AT26" s="130"/>
      <c r="AU26" s="130"/>
      <c r="AV26" s="130"/>
      <c r="AW26" s="130" t="s">
        <v>224</v>
      </c>
      <c r="AX26" s="130" t="s">
        <v>224</v>
      </c>
      <c r="AY26" s="130" t="s">
        <v>224</v>
      </c>
      <c r="AZ26" s="130" t="s">
        <v>224</v>
      </c>
      <c r="BA26" s="130" t="s">
        <v>162</v>
      </c>
      <c r="BB26" s="130" t="s">
        <v>162</v>
      </c>
      <c r="BC26" s="130" t="s">
        <v>162</v>
      </c>
      <c r="BD26" s="130" t="s">
        <v>162</v>
      </c>
      <c r="BE26" s="130"/>
      <c r="BF26" s="130"/>
      <c r="BG26" s="130" t="s">
        <v>162</v>
      </c>
      <c r="BH26" s="130" t="s">
        <v>162</v>
      </c>
      <c r="BI26" s="130" t="s">
        <v>162</v>
      </c>
      <c r="BJ26" s="130" t="s">
        <v>162</v>
      </c>
      <c r="BK26" s="130" t="s">
        <v>224</v>
      </c>
      <c r="BL26" s="130" t="s">
        <v>224</v>
      </c>
      <c r="BM26" s="130" t="s">
        <v>224</v>
      </c>
      <c r="BN26" s="130" t="s">
        <v>224</v>
      </c>
      <c r="BO26" s="130" t="s">
        <v>224</v>
      </c>
      <c r="BP26" s="130" t="s">
        <v>224</v>
      </c>
      <c r="BQ26" s="130" t="s">
        <v>224</v>
      </c>
      <c r="BR26" s="130" t="s">
        <v>224</v>
      </c>
      <c r="BS26" s="130" t="s">
        <v>224</v>
      </c>
      <c r="BT26" s="130" t="s">
        <v>224</v>
      </c>
      <c r="BU26" s="130" t="s">
        <v>224</v>
      </c>
      <c r="BV26" s="131" t="s">
        <v>224</v>
      </c>
    </row>
    <row r="27" spans="1:74">
      <c r="A27" t="s">
        <v>42</v>
      </c>
      <c r="B27" t="s">
        <v>139</v>
      </c>
      <c r="G27" s="2"/>
      <c r="I27" t="str">
        <v>PM: IM Program Management-NSD</v>
      </c>
      <c r="J27" s="144" t="s">
        <v>195</v>
      </c>
      <c r="K27" t="s">
        <v>195</v>
      </c>
      <c r="L27" t="b">
        <f t="shared" si="0"/>
        <v>1</v>
      </c>
      <c r="M27" s="122" t="s">
        <v>457</v>
      </c>
      <c r="Y27" s="129"/>
      <c r="Z27" s="130"/>
      <c r="AA27" s="130"/>
      <c r="AB27" s="130"/>
      <c r="AC27" s="130"/>
      <c r="AD27" s="130"/>
      <c r="AE27" s="130"/>
      <c r="AF27" s="130"/>
      <c r="AG27" s="130"/>
      <c r="AH27" s="130"/>
      <c r="AI27" s="130" t="s">
        <v>162</v>
      </c>
      <c r="AJ27" s="130" t="s">
        <v>162</v>
      </c>
      <c r="AK27" s="130" t="s">
        <v>162</v>
      </c>
      <c r="AL27" s="130" t="s">
        <v>162</v>
      </c>
      <c r="AM27" s="130" t="s">
        <v>162</v>
      </c>
      <c r="AN27" s="130" t="s">
        <v>162</v>
      </c>
      <c r="AO27" s="130" t="s">
        <v>162</v>
      </c>
      <c r="AP27" s="130" t="s">
        <v>162</v>
      </c>
      <c r="AQ27" s="130"/>
      <c r="AR27" s="130"/>
      <c r="AS27" s="130"/>
      <c r="AT27" s="130"/>
      <c r="AU27" s="130"/>
      <c r="AV27" s="130"/>
      <c r="AW27" s="130" t="s">
        <v>162</v>
      </c>
      <c r="AX27" s="130" t="s">
        <v>162</v>
      </c>
      <c r="AY27" s="130" t="s">
        <v>162</v>
      </c>
      <c r="AZ27" s="130" t="s">
        <v>162</v>
      </c>
      <c r="BA27" s="130" t="s">
        <v>163</v>
      </c>
      <c r="BB27" s="130" t="s">
        <v>163</v>
      </c>
      <c r="BC27" s="130" t="s">
        <v>163</v>
      </c>
      <c r="BD27" s="130" t="s">
        <v>163</v>
      </c>
      <c r="BE27" s="130"/>
      <c r="BF27" s="130"/>
      <c r="BG27" s="130" t="s">
        <v>163</v>
      </c>
      <c r="BH27" s="130" t="s">
        <v>163</v>
      </c>
      <c r="BI27" s="130" t="s">
        <v>163</v>
      </c>
      <c r="BJ27" s="130" t="s">
        <v>163</v>
      </c>
      <c r="BK27" s="130" t="s">
        <v>162</v>
      </c>
      <c r="BL27" s="130" t="s">
        <v>162</v>
      </c>
      <c r="BM27" s="130" t="s">
        <v>162</v>
      </c>
      <c r="BN27" s="130" t="s">
        <v>162</v>
      </c>
      <c r="BO27" s="130" t="s">
        <v>162</v>
      </c>
      <c r="BP27" s="130" t="s">
        <v>162</v>
      </c>
      <c r="BQ27" s="130" t="s">
        <v>162</v>
      </c>
      <c r="BR27" s="130" t="s">
        <v>162</v>
      </c>
      <c r="BS27" s="130" t="s">
        <v>162</v>
      </c>
      <c r="BT27" s="130" t="s">
        <v>162</v>
      </c>
      <c r="BU27" s="130" t="s">
        <v>162</v>
      </c>
      <c r="BV27" s="131" t="s">
        <v>162</v>
      </c>
    </row>
    <row r="28" spans="1:74">
      <c r="A28" t="s">
        <v>42</v>
      </c>
      <c r="B28" t="s">
        <v>129</v>
      </c>
      <c r="G28" s="2"/>
      <c r="I28" t="str">
        <v>PREV: Comm. mobilization, behavior &amp; norms change-NSD</v>
      </c>
      <c r="J28" s="143" t="s">
        <v>330</v>
      </c>
      <c r="K28" t="s">
        <v>330</v>
      </c>
      <c r="L28" t="b">
        <f t="shared" si="0"/>
        <v>1</v>
      </c>
      <c r="M28" s="122" t="s">
        <v>48</v>
      </c>
      <c r="Y28" s="129"/>
      <c r="Z28" s="130"/>
      <c r="AA28" s="130"/>
      <c r="AB28" s="130"/>
      <c r="AC28" s="130"/>
      <c r="AD28" s="130"/>
      <c r="AE28" s="130"/>
      <c r="AF28" s="130"/>
      <c r="AG28" s="130"/>
      <c r="AH28" s="130"/>
      <c r="AI28" s="130" t="s">
        <v>225</v>
      </c>
      <c r="AJ28" s="130" t="s">
        <v>225</v>
      </c>
      <c r="AK28" s="130" t="s">
        <v>225</v>
      </c>
      <c r="AL28" s="130" t="s">
        <v>225</v>
      </c>
      <c r="AM28" s="130" t="s">
        <v>225</v>
      </c>
      <c r="AN28" s="130" t="s">
        <v>225</v>
      </c>
      <c r="AO28" s="130" t="s">
        <v>163</v>
      </c>
      <c r="AP28" s="130" t="s">
        <v>163</v>
      </c>
      <c r="AQ28" s="130"/>
      <c r="AR28" s="130"/>
      <c r="AS28" s="130"/>
      <c r="AT28" s="130"/>
      <c r="AU28" s="130"/>
      <c r="AV28" s="130"/>
      <c r="AW28" s="130" t="s">
        <v>163</v>
      </c>
      <c r="AX28" s="130" t="s">
        <v>163</v>
      </c>
      <c r="AY28" s="130" t="s">
        <v>163</v>
      </c>
      <c r="AZ28" s="130" t="s">
        <v>163</v>
      </c>
      <c r="BA28" s="130" t="s">
        <v>225</v>
      </c>
      <c r="BB28" s="130" t="s">
        <v>225</v>
      </c>
      <c r="BC28" s="130" t="s">
        <v>225</v>
      </c>
      <c r="BD28" s="130" t="s">
        <v>225</v>
      </c>
      <c r="BE28" s="130"/>
      <c r="BF28" s="130"/>
      <c r="BG28" s="130" t="s">
        <v>225</v>
      </c>
      <c r="BH28" s="130" t="s">
        <v>225</v>
      </c>
      <c r="BI28" s="130" t="s">
        <v>225</v>
      </c>
      <c r="BJ28" s="130" t="s">
        <v>225</v>
      </c>
      <c r="BK28" s="130" t="s">
        <v>163</v>
      </c>
      <c r="BL28" s="130" t="s">
        <v>163</v>
      </c>
      <c r="BM28" s="130" t="s">
        <v>163</v>
      </c>
      <c r="BN28" s="130" t="s">
        <v>163</v>
      </c>
      <c r="BO28" s="130" t="s">
        <v>163</v>
      </c>
      <c r="BP28" s="130" t="s">
        <v>163</v>
      </c>
      <c r="BQ28" s="130" t="s">
        <v>163</v>
      </c>
      <c r="BR28" s="130" t="s">
        <v>163</v>
      </c>
      <c r="BS28" s="130" t="s">
        <v>163</v>
      </c>
      <c r="BT28" s="130" t="s">
        <v>163</v>
      </c>
      <c r="BU28" s="130" t="s">
        <v>163</v>
      </c>
      <c r="BV28" s="131" t="s">
        <v>163</v>
      </c>
    </row>
    <row r="29" spans="1:74">
      <c r="A29" t="s">
        <v>42</v>
      </c>
      <c r="B29" t="s">
        <v>105</v>
      </c>
      <c r="G29" s="2"/>
      <c r="I29" t="str">
        <v>PREV: Comm. mobilization, behavior &amp; norms change-SD</v>
      </c>
      <c r="J29" s="144" t="s">
        <v>196</v>
      </c>
      <c r="K29" t="s">
        <v>196</v>
      </c>
      <c r="L29" t="b">
        <f t="shared" si="0"/>
        <v>1</v>
      </c>
      <c r="M29" s="122" t="s">
        <v>250</v>
      </c>
      <c r="Y29" s="129"/>
      <c r="Z29" s="130"/>
      <c r="AA29" s="130"/>
      <c r="AB29" s="130"/>
      <c r="AC29" s="130"/>
      <c r="AD29" s="130"/>
      <c r="AE29" s="130"/>
      <c r="AF29" s="130"/>
      <c r="AG29" s="130"/>
      <c r="AH29" s="130"/>
      <c r="AI29" s="130"/>
      <c r="AJ29" s="130"/>
      <c r="AK29" s="130"/>
      <c r="AL29" s="130"/>
      <c r="AM29" s="130"/>
      <c r="AN29" s="130"/>
      <c r="AO29" s="130" t="s">
        <v>225</v>
      </c>
      <c r="AP29" s="130" t="s">
        <v>225</v>
      </c>
      <c r="AQ29" s="130"/>
      <c r="AR29" s="130"/>
      <c r="AS29" s="130"/>
      <c r="AT29" s="130"/>
      <c r="AU29" s="130"/>
      <c r="AV29" s="130"/>
      <c r="AW29" s="130" t="s">
        <v>225</v>
      </c>
      <c r="AX29" s="130" t="s">
        <v>225</v>
      </c>
      <c r="AY29" s="130" t="s">
        <v>225</v>
      </c>
      <c r="AZ29" s="130" t="s">
        <v>225</v>
      </c>
      <c r="BA29" s="130"/>
      <c r="BB29" s="130"/>
      <c r="BC29" s="130"/>
      <c r="BD29" s="130"/>
      <c r="BE29" s="130"/>
      <c r="BF29" s="130"/>
      <c r="BG29" s="130"/>
      <c r="BH29" s="130"/>
      <c r="BI29" s="130"/>
      <c r="BJ29" s="130"/>
      <c r="BK29" s="130" t="s">
        <v>225</v>
      </c>
      <c r="BL29" s="130" t="s">
        <v>225</v>
      </c>
      <c r="BM29" s="130" t="s">
        <v>225</v>
      </c>
      <c r="BN29" s="130" t="s">
        <v>225</v>
      </c>
      <c r="BO29" s="130" t="s">
        <v>225</v>
      </c>
      <c r="BP29" s="130" t="s">
        <v>225</v>
      </c>
      <c r="BQ29" s="130" t="s">
        <v>225</v>
      </c>
      <c r="BR29" s="130" t="s">
        <v>225</v>
      </c>
      <c r="BS29" s="130" t="s">
        <v>225</v>
      </c>
      <c r="BT29" s="130" t="s">
        <v>225</v>
      </c>
      <c r="BU29" s="130" t="s">
        <v>225</v>
      </c>
      <c r="BV29" s="131" t="s">
        <v>225</v>
      </c>
    </row>
    <row r="30" spans="1:74">
      <c r="A30" t="s">
        <v>42</v>
      </c>
      <c r="B30" t="s">
        <v>149</v>
      </c>
      <c r="G30" s="2"/>
      <c r="I30" t="str">
        <v>PREV: Condom &amp; Lubricant Programming-NSD</v>
      </c>
      <c r="J30" s="143" t="s">
        <v>331</v>
      </c>
      <c r="K30" t="s">
        <v>331</v>
      </c>
      <c r="L30" t="b">
        <f t="shared" si="0"/>
        <v>1</v>
      </c>
      <c r="Y30" s="129"/>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1"/>
    </row>
    <row r="31" spans="1:74">
      <c r="A31" t="s">
        <v>65</v>
      </c>
      <c r="G31" s="2"/>
      <c r="I31" t="str">
        <v>PREV: Condom &amp; Lubricant Programming-SD</v>
      </c>
      <c r="J31" s="144" t="s">
        <v>197</v>
      </c>
      <c r="K31" t="s">
        <v>197</v>
      </c>
      <c r="L31" t="b">
        <f t="shared" si="0"/>
        <v>1</v>
      </c>
      <c r="Y31" s="129"/>
      <c r="Z31" s="130"/>
      <c r="AA31" s="130" t="s">
        <v>264</v>
      </c>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1"/>
    </row>
    <row r="32" spans="1:74">
      <c r="A32" t="s">
        <v>65</v>
      </c>
      <c r="B32" t="s">
        <v>140</v>
      </c>
      <c r="G32" s="2"/>
      <c r="I32" t="str">
        <v>PREV: Medication assisted treatment-NSD</v>
      </c>
      <c r="J32" s="143" t="s">
        <v>332</v>
      </c>
      <c r="K32" t="s">
        <v>332</v>
      </c>
      <c r="L32" t="b">
        <f t="shared" si="0"/>
        <v>1</v>
      </c>
      <c r="Y32" s="129"/>
      <c r="Z32" s="130"/>
      <c r="AA32" s="130" t="s">
        <v>313</v>
      </c>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1"/>
    </row>
    <row r="33" spans="1:74">
      <c r="A33" t="s">
        <v>65</v>
      </c>
      <c r="B33" t="s">
        <v>114</v>
      </c>
      <c r="G33" s="2"/>
      <c r="I33" t="str">
        <v>PREV: Medication assisted treatment-SD</v>
      </c>
      <c r="J33" s="144" t="s">
        <v>198</v>
      </c>
      <c r="K33" t="s">
        <v>198</v>
      </c>
      <c r="L33" t="b">
        <f t="shared" si="0"/>
        <v>1</v>
      </c>
      <c r="Y33" s="129"/>
      <c r="Z33" s="130"/>
      <c r="AA33" s="130" t="s">
        <v>265</v>
      </c>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1"/>
    </row>
    <row r="34" spans="1:74">
      <c r="A34" t="s">
        <v>65</v>
      </c>
      <c r="B34" t="s">
        <v>141</v>
      </c>
      <c r="G34" s="2"/>
      <c r="I34" t="str">
        <v>PREV: Not Disaggregated-NSD</v>
      </c>
      <c r="J34" s="147" t="s">
        <v>333</v>
      </c>
      <c r="K34" t="s">
        <v>333</v>
      </c>
      <c r="L34" t="b">
        <f t="shared" si="0"/>
        <v>1</v>
      </c>
      <c r="Y34" s="129"/>
      <c r="Z34" s="130"/>
      <c r="AA34" s="130" t="s">
        <v>316</v>
      </c>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1"/>
    </row>
    <row r="35" spans="1:74">
      <c r="A35" t="s">
        <v>65</v>
      </c>
      <c r="B35" t="s">
        <v>115</v>
      </c>
      <c r="G35" s="2"/>
      <c r="I35" t="str">
        <v>PREV: Not Disaggregated-SD</v>
      </c>
      <c r="J35" s="144" t="s">
        <v>199</v>
      </c>
      <c r="K35" t="s">
        <v>199</v>
      </c>
      <c r="L35" t="b">
        <f t="shared" si="0"/>
        <v>1</v>
      </c>
      <c r="Y35" s="129"/>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1"/>
    </row>
    <row r="36" spans="1:74">
      <c r="A36" t="s">
        <v>65</v>
      </c>
      <c r="B36" t="s">
        <v>142</v>
      </c>
      <c r="G36" s="2"/>
      <c r="I36" t="str">
        <v>PREV: PrEP-NSD</v>
      </c>
      <c r="J36" s="143" t="s">
        <v>392</v>
      </c>
      <c r="K36" t="s">
        <v>392</v>
      </c>
      <c r="L36" t="b">
        <f t="shared" si="0"/>
        <v>1</v>
      </c>
      <c r="Y36" s="129"/>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1"/>
    </row>
    <row r="37" spans="1:74">
      <c r="A37" t="s">
        <v>65</v>
      </c>
      <c r="B37" t="s">
        <v>116</v>
      </c>
      <c r="G37" s="2"/>
      <c r="I37" t="str">
        <v>PREV: PrEP-SD</v>
      </c>
      <c r="J37" s="144" t="s">
        <v>421</v>
      </c>
      <c r="K37" t="s">
        <v>421</v>
      </c>
      <c r="L37" t="b">
        <f t="shared" si="0"/>
        <v>1</v>
      </c>
      <c r="Y37" s="129"/>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1"/>
    </row>
    <row r="38" spans="1:74">
      <c r="A38" t="s">
        <v>65</v>
      </c>
      <c r="B38" t="s">
        <v>143</v>
      </c>
      <c r="G38" s="2"/>
      <c r="I38" t="str">
        <v>PREV: Primary prevention of HIV and sexual violence-NSD</v>
      </c>
      <c r="J38" s="143" t="s">
        <v>203</v>
      </c>
      <c r="K38" t="s">
        <v>203</v>
      </c>
      <c r="L38" t="b">
        <f t="shared" si="0"/>
        <v>1</v>
      </c>
      <c r="Y38" s="129"/>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1"/>
    </row>
    <row r="39" spans="1:74">
      <c r="A39" t="s">
        <v>65</v>
      </c>
      <c r="B39" t="s">
        <v>117</v>
      </c>
      <c r="G39" s="2"/>
      <c r="I39" t="str">
        <v>PREV: Primary prevention of HIV and sexual violence-SD</v>
      </c>
      <c r="J39" s="144" t="s">
        <v>200</v>
      </c>
      <c r="K39" t="s">
        <v>200</v>
      </c>
      <c r="L39" t="b">
        <f t="shared" si="0"/>
        <v>1</v>
      </c>
      <c r="Y39" s="129"/>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1"/>
    </row>
    <row r="40" spans="1:74">
      <c r="A40" t="s">
        <v>65</v>
      </c>
      <c r="B40" t="s">
        <v>144</v>
      </c>
      <c r="G40" s="2"/>
      <c r="I40" t="str">
        <v>PREV: VMMC-NSD</v>
      </c>
      <c r="J40" s="146" t="s">
        <v>466</v>
      </c>
      <c r="K40" s="11" t="s">
        <v>152</v>
      </c>
      <c r="L40" s="11" t="b">
        <f t="shared" si="0"/>
        <v>0</v>
      </c>
      <c r="Y40" s="129" t="s">
        <v>266</v>
      </c>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1"/>
    </row>
    <row r="41" spans="1:74">
      <c r="A41" t="s">
        <v>65</v>
      </c>
      <c r="B41" t="s">
        <v>118</v>
      </c>
      <c r="G41" s="2"/>
      <c r="I41" t="str">
        <v>PREV: VMMC-SD</v>
      </c>
      <c r="J41" s="145" t="s">
        <v>459</v>
      </c>
      <c r="K41" s="11" t="s">
        <v>338</v>
      </c>
      <c r="L41" s="11" t="b">
        <f t="shared" si="0"/>
        <v>0</v>
      </c>
      <c r="Y41" s="129" t="s">
        <v>267</v>
      </c>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1"/>
    </row>
    <row r="42" spans="1:74">
      <c r="A42" t="s">
        <v>65</v>
      </c>
      <c r="B42" t="s">
        <v>106</v>
      </c>
      <c r="G42" s="2"/>
      <c r="I42" t="str">
        <v>SE: Case Management-NSD</v>
      </c>
      <c r="J42" s="146" t="s">
        <v>460</v>
      </c>
      <c r="K42" s="11" t="s">
        <v>153</v>
      </c>
      <c r="L42" s="11" t="b">
        <f t="shared" si="0"/>
        <v>0</v>
      </c>
      <c r="Y42" s="129" t="s">
        <v>268</v>
      </c>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1"/>
    </row>
    <row r="43" spans="1:74">
      <c r="A43" t="s">
        <v>65</v>
      </c>
      <c r="B43" t="s">
        <v>150</v>
      </c>
      <c r="G43" s="2"/>
      <c r="I43" t="str">
        <v>SE: Case Management-SD</v>
      </c>
      <c r="J43" s="146" t="s">
        <v>462</v>
      </c>
      <c r="K43" s="11" t="s">
        <v>221</v>
      </c>
      <c r="L43" s="11" t="b">
        <f t="shared" ref="L43:L56" si="1">EXACT(K43,J43)</f>
        <v>0</v>
      </c>
      <c r="Y43" s="129" t="s">
        <v>280</v>
      </c>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1"/>
    </row>
    <row r="44" spans="1:74">
      <c r="A44" t="s">
        <v>50</v>
      </c>
      <c r="G44" s="2"/>
      <c r="I44" t="str">
        <v>SE: Economic strengthening-NSD</v>
      </c>
      <c r="J44" s="145" t="s">
        <v>467</v>
      </c>
      <c r="K44" s="11" t="s">
        <v>155</v>
      </c>
      <c r="L44" s="11" t="b">
        <f t="shared" si="1"/>
        <v>0</v>
      </c>
      <c r="Y44" s="129" t="s">
        <v>269</v>
      </c>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1"/>
    </row>
    <row r="45" spans="1:74">
      <c r="A45" t="s">
        <v>50</v>
      </c>
      <c r="B45" t="s">
        <v>44</v>
      </c>
      <c r="G45" s="2"/>
      <c r="I45" t="str">
        <v>SE: Economic strengthening-SD</v>
      </c>
      <c r="J45" s="145" t="s">
        <v>465</v>
      </c>
      <c r="K45" s="11" t="s">
        <v>339</v>
      </c>
      <c r="L45" s="11" t="b">
        <f t="shared" si="1"/>
        <v>0</v>
      </c>
      <c r="Y45" s="129" t="s">
        <v>281</v>
      </c>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1"/>
    </row>
    <row r="46" spans="1:74">
      <c r="A46" t="s">
        <v>50</v>
      </c>
      <c r="B46" t="s">
        <v>66</v>
      </c>
      <c r="G46" s="2"/>
      <c r="I46" t="str">
        <v>SE: Education assistance-NSD</v>
      </c>
      <c r="J46" s="145" t="s">
        <v>463</v>
      </c>
      <c r="K46" s="11" t="s">
        <v>390</v>
      </c>
      <c r="L46" s="11" t="b">
        <f t="shared" si="1"/>
        <v>0</v>
      </c>
      <c r="Y46" s="129" t="s">
        <v>270</v>
      </c>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1"/>
    </row>
    <row r="47" spans="1:74">
      <c r="A47" t="s">
        <v>50</v>
      </c>
      <c r="B47" t="s">
        <v>51</v>
      </c>
      <c r="G47" s="2"/>
      <c r="I47" t="str">
        <v>SE: Education assistance-SD</v>
      </c>
      <c r="J47" s="146" t="s">
        <v>464</v>
      </c>
      <c r="K47" s="11" t="s">
        <v>156</v>
      </c>
      <c r="L47" s="11" t="b">
        <f t="shared" si="1"/>
        <v>0</v>
      </c>
      <c r="Y47" s="129" t="s">
        <v>271</v>
      </c>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1"/>
    </row>
    <row r="48" spans="1:74">
      <c r="A48" t="s">
        <v>50</v>
      </c>
      <c r="B48" t="s">
        <v>67</v>
      </c>
      <c r="G48" s="2"/>
      <c r="I48" t="str">
        <v>SE: Food and nutrition-NSD</v>
      </c>
      <c r="J48" s="145" t="s">
        <v>461</v>
      </c>
      <c r="L48" s="11" t="b">
        <f t="shared" si="1"/>
        <v>0</v>
      </c>
      <c r="Y48" s="129" t="s">
        <v>272</v>
      </c>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1"/>
    </row>
    <row r="49" spans="1:74">
      <c r="A49" t="s">
        <v>50</v>
      </c>
      <c r="B49" t="s">
        <v>43</v>
      </c>
      <c r="G49" s="2"/>
      <c r="I49" t="str">
        <v>SE: Food and nutrition-SD</v>
      </c>
      <c r="J49" s="146" t="s">
        <v>458</v>
      </c>
      <c r="K49" s="11"/>
      <c r="L49" s="11" t="b">
        <f t="shared" si="1"/>
        <v>0</v>
      </c>
      <c r="Y49" s="129" t="s">
        <v>282</v>
      </c>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1"/>
    </row>
    <row r="50" spans="1:74">
      <c r="A50" t="s">
        <v>50</v>
      </c>
      <c r="B50" t="s">
        <v>45</v>
      </c>
      <c r="G50" s="2"/>
      <c r="I50" t="str">
        <v>SE: Legal, human rights &amp; protection-NSD</v>
      </c>
      <c r="J50" s="145" t="s">
        <v>473</v>
      </c>
      <c r="K50" s="11"/>
      <c r="L50" s="11" t="b">
        <f t="shared" si="1"/>
        <v>0</v>
      </c>
      <c r="Y50" s="129" t="s">
        <v>273</v>
      </c>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1"/>
    </row>
    <row r="51" spans="1:74">
      <c r="A51" t="s">
        <v>50</v>
      </c>
      <c r="B51" t="s">
        <v>68</v>
      </c>
      <c r="G51" s="2"/>
      <c r="I51" t="str">
        <v>SE: Legal, human rights &amp; protection-SD</v>
      </c>
      <c r="J51" s="146" t="s">
        <v>472</v>
      </c>
      <c r="K51" s="11"/>
      <c r="L51" s="11" t="b">
        <f t="shared" si="1"/>
        <v>0</v>
      </c>
      <c r="Y51" s="129" t="s">
        <v>283</v>
      </c>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1"/>
    </row>
    <row r="52" spans="1:74">
      <c r="A52" t="s">
        <v>50</v>
      </c>
      <c r="B52" t="s">
        <v>69</v>
      </c>
      <c r="G52" s="2"/>
      <c r="I52" t="str">
        <v>SE: Not Disaggregated-NSD</v>
      </c>
      <c r="J52" s="145" t="s">
        <v>471</v>
      </c>
      <c r="K52" s="11"/>
      <c r="L52" s="11" t="b">
        <f t="shared" si="1"/>
        <v>0</v>
      </c>
      <c r="Y52" s="129" t="s">
        <v>274</v>
      </c>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1"/>
    </row>
    <row r="53" spans="1:74">
      <c r="A53" t="s">
        <v>50</v>
      </c>
      <c r="B53" t="s">
        <v>119</v>
      </c>
      <c r="G53" s="2"/>
      <c r="I53" t="str">
        <v>SE: Not Disaggregated-SD</v>
      </c>
      <c r="J53" s="146" t="s">
        <v>470</v>
      </c>
      <c r="K53" s="11"/>
      <c r="L53" s="11" t="b">
        <f t="shared" si="1"/>
        <v>0</v>
      </c>
      <c r="Y53" s="129" t="s">
        <v>275</v>
      </c>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1"/>
    </row>
    <row r="54" spans="1:74" ht="15" thickBot="1">
      <c r="A54" t="s">
        <v>46</v>
      </c>
      <c r="G54" s="2"/>
      <c r="I54" t="str">
        <v>SE: Psychosocial support-NSD</v>
      </c>
      <c r="J54" s="145" t="s">
        <v>475</v>
      </c>
      <c r="K54" s="11" t="s">
        <v>46</v>
      </c>
      <c r="L54" s="11" t="b">
        <f t="shared" si="1"/>
        <v>0</v>
      </c>
      <c r="Y54" s="129" t="s">
        <v>276</v>
      </c>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1"/>
    </row>
    <row r="55" spans="1:74" ht="15" thickBot="1">
      <c r="A55" t="s">
        <v>46</v>
      </c>
      <c r="B55" t="s">
        <v>46</v>
      </c>
      <c r="G55" s="138" t="s">
        <v>498</v>
      </c>
      <c r="I55" t="str">
        <v>SE: Psychosocial support-SD</v>
      </c>
      <c r="J55" s="148" t="s">
        <v>474</v>
      </c>
      <c r="K55" s="11"/>
      <c r="L55" s="11" t="b">
        <f t="shared" si="1"/>
        <v>0</v>
      </c>
      <c r="Y55" s="129" t="s">
        <v>285</v>
      </c>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1"/>
    </row>
    <row r="56" spans="1:74">
      <c r="G56" s="139" t="s">
        <v>499</v>
      </c>
      <c r="H56" t="s">
        <v>500</v>
      </c>
      <c r="K56" s="11" t="s">
        <v>154</v>
      </c>
      <c r="L56" s="11" t="b">
        <f t="shared" si="1"/>
        <v>0</v>
      </c>
      <c r="Y56" s="129" t="s">
        <v>284</v>
      </c>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1"/>
    </row>
    <row r="57" spans="1:74">
      <c r="A57" t="s">
        <v>97</v>
      </c>
      <c r="G57" s="140" t="s">
        <v>349</v>
      </c>
      <c r="H57" t="s">
        <v>349</v>
      </c>
      <c r="I57" t="b">
        <f>EXACT(G57,H57)</f>
        <v>1</v>
      </c>
      <c r="Y57" s="129" t="s">
        <v>286</v>
      </c>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1"/>
    </row>
    <row r="58" spans="1:74">
      <c r="A58" t="s">
        <v>97</v>
      </c>
      <c r="B58" t="s">
        <v>95</v>
      </c>
      <c r="G58" s="140" t="s">
        <v>352</v>
      </c>
      <c r="H58" t="s">
        <v>352</v>
      </c>
      <c r="I58" t="b">
        <f t="shared" ref="I58:I83" si="2">EXACT(G58,H58)</f>
        <v>1</v>
      </c>
      <c r="Y58" s="129" t="s">
        <v>277</v>
      </c>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1"/>
    </row>
    <row r="59" spans="1:74">
      <c r="A59" t="s">
        <v>97</v>
      </c>
      <c r="B59" t="s">
        <v>96</v>
      </c>
      <c r="G59" s="140" t="s">
        <v>350</v>
      </c>
      <c r="H59" t="s">
        <v>350</v>
      </c>
      <c r="I59" t="b">
        <f t="shared" si="2"/>
        <v>1</v>
      </c>
      <c r="Y59" s="129" t="s">
        <v>287</v>
      </c>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1"/>
    </row>
    <row r="60" spans="1:74">
      <c r="A60" t="s">
        <v>97</v>
      </c>
      <c r="B60" t="s">
        <v>30</v>
      </c>
      <c r="G60" s="140" t="s">
        <v>351</v>
      </c>
      <c r="H60" t="s">
        <v>351</v>
      </c>
      <c r="I60" t="b">
        <f t="shared" si="2"/>
        <v>1</v>
      </c>
      <c r="Y60" s="129" t="s">
        <v>278</v>
      </c>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1"/>
    </row>
    <row r="61" spans="1:74">
      <c r="A61" t="s">
        <v>97</v>
      </c>
      <c r="B61" t="s">
        <v>120</v>
      </c>
      <c r="G61" s="140" t="s">
        <v>157</v>
      </c>
      <c r="H61" t="s">
        <v>157</v>
      </c>
      <c r="I61" t="b">
        <f t="shared" si="2"/>
        <v>1</v>
      </c>
      <c r="Y61" s="129" t="s">
        <v>288</v>
      </c>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1"/>
    </row>
    <row r="62" spans="1:74">
      <c r="A62" t="s">
        <v>31</v>
      </c>
      <c r="G62" s="140" t="s">
        <v>353</v>
      </c>
      <c r="H62" t="s">
        <v>353</v>
      </c>
      <c r="I62" t="b">
        <f t="shared" si="2"/>
        <v>1</v>
      </c>
      <c r="Y62" s="129" t="s">
        <v>289</v>
      </c>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1"/>
    </row>
    <row r="63" spans="1:74">
      <c r="A63" t="s">
        <v>31</v>
      </c>
      <c r="B63" t="s">
        <v>32</v>
      </c>
      <c r="G63" s="140" t="s">
        <v>159</v>
      </c>
      <c r="H63" t="s">
        <v>159</v>
      </c>
      <c r="I63" t="b">
        <f t="shared" si="2"/>
        <v>1</v>
      </c>
      <c r="Y63" s="129" t="s">
        <v>290</v>
      </c>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1"/>
    </row>
    <row r="64" spans="1:74">
      <c r="A64" t="s">
        <v>31</v>
      </c>
      <c r="B64" t="s">
        <v>33</v>
      </c>
      <c r="G64" s="140" t="s">
        <v>208</v>
      </c>
      <c r="H64" t="s">
        <v>208</v>
      </c>
      <c r="I64" t="b">
        <f t="shared" si="2"/>
        <v>1</v>
      </c>
      <c r="Y64" s="129" t="s">
        <v>291</v>
      </c>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1"/>
    </row>
    <row r="65" spans="1:74">
      <c r="A65" t="s">
        <v>31</v>
      </c>
      <c r="B65" t="s">
        <v>34</v>
      </c>
      <c r="G65" s="140" t="s">
        <v>56</v>
      </c>
      <c r="H65" t="s">
        <v>56</v>
      </c>
      <c r="I65" t="b">
        <f t="shared" si="2"/>
        <v>1</v>
      </c>
      <c r="Y65" s="129" t="s">
        <v>292</v>
      </c>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1"/>
    </row>
    <row r="66" spans="1:74">
      <c r="A66" t="s">
        <v>31</v>
      </c>
      <c r="B66" t="s">
        <v>121</v>
      </c>
      <c r="G66" s="140" t="s">
        <v>354</v>
      </c>
      <c r="H66" t="s">
        <v>354</v>
      </c>
      <c r="I66" t="b">
        <f t="shared" si="2"/>
        <v>1</v>
      </c>
      <c r="Y66" s="129" t="s">
        <v>293</v>
      </c>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1"/>
    </row>
    <row r="67" spans="1:74">
      <c r="A67" t="s">
        <v>35</v>
      </c>
      <c r="G67" s="140" t="s">
        <v>161</v>
      </c>
      <c r="H67" t="s">
        <v>161</v>
      </c>
      <c r="I67" t="b">
        <f t="shared" si="2"/>
        <v>1</v>
      </c>
      <c r="Y67" s="129" t="s">
        <v>294</v>
      </c>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1"/>
    </row>
    <row r="68" spans="1:74">
      <c r="A68" t="s">
        <v>35</v>
      </c>
      <c r="B68" t="s">
        <v>36</v>
      </c>
      <c r="G68" s="140" t="s">
        <v>209</v>
      </c>
      <c r="H68" t="s">
        <v>209</v>
      </c>
      <c r="I68" t="b">
        <f t="shared" si="2"/>
        <v>1</v>
      </c>
      <c r="Y68" s="129" t="s">
        <v>295</v>
      </c>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1"/>
    </row>
    <row r="69" spans="1:74">
      <c r="A69" t="s">
        <v>35</v>
      </c>
      <c r="B69" t="s">
        <v>70</v>
      </c>
      <c r="G69" s="140" t="s">
        <v>340</v>
      </c>
      <c r="H69" t="s">
        <v>340</v>
      </c>
      <c r="I69" t="b">
        <f t="shared" si="2"/>
        <v>1</v>
      </c>
      <c r="Y69" s="129" t="s">
        <v>296</v>
      </c>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1"/>
    </row>
    <row r="70" spans="1:74">
      <c r="A70" t="s">
        <v>35</v>
      </c>
      <c r="B70" t="s">
        <v>37</v>
      </c>
      <c r="G70" s="140" t="s">
        <v>341</v>
      </c>
      <c r="H70" t="s">
        <v>341</v>
      </c>
      <c r="I70" t="b">
        <f t="shared" si="2"/>
        <v>1</v>
      </c>
      <c r="Y70" s="129" t="s">
        <v>297</v>
      </c>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1"/>
    </row>
    <row r="71" spans="1:74">
      <c r="A71" t="s">
        <v>35</v>
      </c>
      <c r="B71" t="s">
        <v>122</v>
      </c>
      <c r="G71" s="140" t="s">
        <v>342</v>
      </c>
      <c r="H71" t="s">
        <v>342</v>
      </c>
      <c r="I71" t="b">
        <f t="shared" si="2"/>
        <v>1</v>
      </c>
      <c r="Y71" s="129" t="s">
        <v>298</v>
      </c>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1"/>
    </row>
    <row r="72" spans="1:74">
      <c r="A72" t="s">
        <v>52</v>
      </c>
      <c r="G72" s="140" t="s">
        <v>343</v>
      </c>
      <c r="H72" t="s">
        <v>343</v>
      </c>
      <c r="I72" t="b">
        <f t="shared" si="2"/>
        <v>1</v>
      </c>
      <c r="Y72" s="129" t="s">
        <v>299</v>
      </c>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1"/>
    </row>
    <row r="73" spans="1:74">
      <c r="A73" t="s">
        <v>52</v>
      </c>
      <c r="B73" t="s">
        <v>71</v>
      </c>
      <c r="G73" s="140" t="s">
        <v>344</v>
      </c>
      <c r="H73" t="s">
        <v>344</v>
      </c>
      <c r="I73" t="b">
        <f t="shared" si="2"/>
        <v>1</v>
      </c>
      <c r="Y73" s="129" t="s">
        <v>300</v>
      </c>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1"/>
    </row>
    <row r="74" spans="1:74">
      <c r="A74" t="s">
        <v>52</v>
      </c>
      <c r="B74" t="s">
        <v>72</v>
      </c>
      <c r="G74" s="140" t="s">
        <v>391</v>
      </c>
      <c r="H74" t="s">
        <v>391</v>
      </c>
      <c r="I74" t="b">
        <f t="shared" si="2"/>
        <v>1</v>
      </c>
      <c r="Y74" s="129" t="s">
        <v>301</v>
      </c>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1"/>
    </row>
    <row r="75" spans="1:74">
      <c r="A75" t="s">
        <v>52</v>
      </c>
      <c r="B75" t="s">
        <v>53</v>
      </c>
      <c r="G75" s="140" t="s">
        <v>355</v>
      </c>
      <c r="H75" t="s">
        <v>355</v>
      </c>
      <c r="I75" t="b">
        <f t="shared" si="2"/>
        <v>1</v>
      </c>
      <c r="Y75" s="129" t="s">
        <v>303</v>
      </c>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1"/>
    </row>
    <row r="76" spans="1:74">
      <c r="A76" t="s">
        <v>52</v>
      </c>
      <c r="B76" t="s">
        <v>54</v>
      </c>
      <c r="G76" s="140" t="s">
        <v>356</v>
      </c>
      <c r="H76" t="s">
        <v>356</v>
      </c>
      <c r="I76" t="b">
        <f t="shared" si="2"/>
        <v>1</v>
      </c>
      <c r="Y76" s="129" t="s">
        <v>302</v>
      </c>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1"/>
    </row>
    <row r="77" spans="1:74">
      <c r="A77" t="s">
        <v>52</v>
      </c>
      <c r="B77" t="s">
        <v>123</v>
      </c>
      <c r="G77" s="140" t="s">
        <v>501</v>
      </c>
      <c r="H77" t="s">
        <v>345</v>
      </c>
      <c r="I77" s="11" t="b">
        <f t="shared" si="2"/>
        <v>0</v>
      </c>
      <c r="J77" t="s">
        <v>502</v>
      </c>
      <c r="Y77" s="129" t="s">
        <v>304</v>
      </c>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1"/>
    </row>
    <row r="78" spans="1:74">
      <c r="A78" t="s">
        <v>73</v>
      </c>
      <c r="G78" s="140" t="s">
        <v>346</v>
      </c>
      <c r="H78" t="s">
        <v>346</v>
      </c>
      <c r="I78" t="b">
        <f t="shared" si="2"/>
        <v>1</v>
      </c>
      <c r="Y78" s="129" t="s">
        <v>305</v>
      </c>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1"/>
    </row>
    <row r="79" spans="1:74">
      <c r="A79" t="s">
        <v>73</v>
      </c>
      <c r="B79" t="s">
        <v>151</v>
      </c>
      <c r="G79" s="140" t="s">
        <v>347</v>
      </c>
      <c r="H79" t="s">
        <v>347</v>
      </c>
      <c r="I79" t="b">
        <f t="shared" si="2"/>
        <v>1</v>
      </c>
      <c r="Y79" s="129" t="s">
        <v>306</v>
      </c>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1"/>
    </row>
    <row r="80" spans="1:74">
      <c r="A80" t="s">
        <v>74</v>
      </c>
      <c r="G80" s="140" t="s">
        <v>348</v>
      </c>
      <c r="H80" t="s">
        <v>348</v>
      </c>
      <c r="I80" t="b">
        <f t="shared" si="2"/>
        <v>1</v>
      </c>
      <c r="Y80" s="129" t="s">
        <v>307</v>
      </c>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1"/>
    </row>
    <row r="81" spans="1:74">
      <c r="A81" t="s">
        <v>74</v>
      </c>
      <c r="B81" t="s">
        <v>75</v>
      </c>
      <c r="G81" s="140" t="s">
        <v>357</v>
      </c>
      <c r="H81" t="s">
        <v>357</v>
      </c>
      <c r="I81" t="b">
        <f t="shared" si="2"/>
        <v>1</v>
      </c>
      <c r="Y81" s="129" t="s">
        <v>308</v>
      </c>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1"/>
    </row>
    <row r="82" spans="1:74">
      <c r="A82" t="s">
        <v>74</v>
      </c>
      <c r="B82" t="s">
        <v>38</v>
      </c>
      <c r="G82" s="140" t="s">
        <v>163</v>
      </c>
      <c r="H82" t="s">
        <v>163</v>
      </c>
      <c r="I82" t="b">
        <f t="shared" si="2"/>
        <v>1</v>
      </c>
      <c r="Y82" s="129" t="s">
        <v>309</v>
      </c>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1"/>
    </row>
    <row r="83" spans="1:74" ht="15" thickBot="1">
      <c r="A83" t="s">
        <v>74</v>
      </c>
      <c r="B83" t="s">
        <v>39</v>
      </c>
      <c r="G83" s="141" t="s">
        <v>476</v>
      </c>
      <c r="H83" t="s">
        <v>358</v>
      </c>
      <c r="I83" s="11" t="b">
        <f t="shared" si="2"/>
        <v>0</v>
      </c>
      <c r="Y83" s="129" t="s">
        <v>310</v>
      </c>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1"/>
    </row>
    <row r="84" spans="1:74">
      <c r="A84" t="s">
        <v>74</v>
      </c>
      <c r="B84" t="s">
        <v>76</v>
      </c>
      <c r="Y84" s="125" t="s">
        <v>311</v>
      </c>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28"/>
    </row>
    <row r="85" spans="1:74" ht="15" thickBot="1">
      <c r="A85" t="s">
        <v>74</v>
      </c>
      <c r="B85" t="s">
        <v>77</v>
      </c>
      <c r="Y85" s="132" t="s">
        <v>312</v>
      </c>
      <c r="BV85" s="134"/>
    </row>
    <row r="86" spans="1:74">
      <c r="A86" t="s">
        <v>74</v>
      </c>
      <c r="B86" t="s">
        <v>124</v>
      </c>
      <c r="Y86" s="129" t="s">
        <v>314</v>
      </c>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1"/>
    </row>
    <row r="87" spans="1:74">
      <c r="A87" t="s">
        <v>40</v>
      </c>
      <c r="Y87" s="129" t="s">
        <v>315</v>
      </c>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1"/>
    </row>
    <row r="88" spans="1:74" ht="15" thickBot="1">
      <c r="A88" t="s">
        <v>40</v>
      </c>
      <c r="B88" t="s">
        <v>40</v>
      </c>
      <c r="Y88" s="132" t="s">
        <v>279</v>
      </c>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4"/>
    </row>
    <row r="89" spans="1:74">
      <c r="A89" t="s">
        <v>40</v>
      </c>
      <c r="B89" t="s">
        <v>55</v>
      </c>
    </row>
    <row r="90" spans="1:74">
      <c r="A90" t="s">
        <v>40</v>
      </c>
      <c r="B90" t="s">
        <v>125</v>
      </c>
    </row>
    <row r="92" spans="1:74">
      <c r="A92" t="s">
        <v>0</v>
      </c>
    </row>
    <row r="93" spans="1:74">
      <c r="A93" t="s">
        <v>0</v>
      </c>
      <c r="B93" t="s">
        <v>1</v>
      </c>
      <c r="C93" t="str">
        <f>CONCATENATE(A93,": ",B93)</f>
        <v>Personnel: Salaries -- health care workers</v>
      </c>
    </row>
    <row r="94" spans="1:74">
      <c r="A94" t="s">
        <v>0</v>
      </c>
      <c r="B94" t="s">
        <v>78</v>
      </c>
      <c r="C94" t="str">
        <f t="shared" ref="C94:C119" si="3">CONCATENATE(A94,": ",B94)</f>
        <v>Personnel: Salaries -- other staff</v>
      </c>
    </row>
    <row r="95" spans="1:74">
      <c r="A95" t="s">
        <v>0</v>
      </c>
      <c r="B95" t="s">
        <v>98</v>
      </c>
      <c r="C95" t="str">
        <f t="shared" si="3"/>
        <v>Personnel: Top-Ups</v>
      </c>
    </row>
    <row r="96" spans="1:74">
      <c r="A96" t="s">
        <v>2</v>
      </c>
      <c r="F96" t="s">
        <v>16</v>
      </c>
    </row>
    <row r="97" spans="1:6">
      <c r="A97" t="s">
        <v>2</v>
      </c>
      <c r="B97" t="s">
        <v>2</v>
      </c>
      <c r="C97" t="str">
        <f t="shared" si="3"/>
        <v>Fringe Benefits: Fringe Benefits</v>
      </c>
      <c r="F97" t="s">
        <v>85</v>
      </c>
    </row>
    <row r="98" spans="1:6">
      <c r="A98" t="s">
        <v>3</v>
      </c>
      <c r="F98" t="s">
        <v>126</v>
      </c>
    </row>
    <row r="99" spans="1:6">
      <c r="A99" t="s">
        <v>3</v>
      </c>
      <c r="B99" t="s">
        <v>79</v>
      </c>
      <c r="C99" t="str">
        <f t="shared" si="3"/>
        <v>Travel: International travel</v>
      </c>
      <c r="F99" t="s">
        <v>17</v>
      </c>
    </row>
    <row r="100" spans="1:6">
      <c r="A100" t="s">
        <v>3</v>
      </c>
      <c r="B100" t="s">
        <v>80</v>
      </c>
      <c r="C100" t="str">
        <f t="shared" si="3"/>
        <v>Travel: Domestic travel</v>
      </c>
      <c r="F100" t="s">
        <v>86</v>
      </c>
    </row>
    <row r="101" spans="1:6">
      <c r="A101" t="s">
        <v>4</v>
      </c>
      <c r="F101" t="s">
        <v>87</v>
      </c>
    </row>
    <row r="102" spans="1:6">
      <c r="A102" t="s">
        <v>4</v>
      </c>
      <c r="B102" t="s">
        <v>81</v>
      </c>
      <c r="C102" t="str">
        <f t="shared" si="3"/>
        <v>Equipment: Health equipment</v>
      </c>
      <c r="F102" t="s">
        <v>18</v>
      </c>
    </row>
    <row r="103" spans="1:6">
      <c r="A103" t="s">
        <v>4</v>
      </c>
      <c r="B103" t="s">
        <v>82</v>
      </c>
      <c r="C103" t="str">
        <f t="shared" si="3"/>
        <v>Equipment: Non-health equipment</v>
      </c>
      <c r="F103" t="s">
        <v>19</v>
      </c>
    </row>
    <row r="104" spans="1:6">
      <c r="A104" t="s">
        <v>5</v>
      </c>
      <c r="F104" t="s">
        <v>88</v>
      </c>
    </row>
    <row r="105" spans="1:6">
      <c r="A105" t="s">
        <v>5</v>
      </c>
      <c r="B105" t="s">
        <v>83</v>
      </c>
      <c r="C105" t="str">
        <f t="shared" si="3"/>
        <v xml:space="preserve">Supplies : Pharmaceutical </v>
      </c>
      <c r="F105" t="s">
        <v>20</v>
      </c>
    </row>
    <row r="106" spans="1:6">
      <c r="A106" t="s">
        <v>5</v>
      </c>
      <c r="B106" t="s">
        <v>6</v>
      </c>
      <c r="C106" t="str">
        <f t="shared" si="3"/>
        <v>Supplies : Health product -- non pharmaceutical</v>
      </c>
      <c r="F106" t="s">
        <v>21</v>
      </c>
    </row>
    <row r="107" spans="1:6">
      <c r="A107" t="s">
        <v>5</v>
      </c>
      <c r="B107" t="s">
        <v>7</v>
      </c>
      <c r="C107" t="str">
        <f t="shared" si="3"/>
        <v>Supplies : Other supplies</v>
      </c>
      <c r="F107" t="s">
        <v>22</v>
      </c>
    </row>
    <row r="108" spans="1:6">
      <c r="A108" t="s">
        <v>8</v>
      </c>
      <c r="F108" t="s">
        <v>23</v>
      </c>
    </row>
    <row r="109" spans="1:6">
      <c r="A109" t="s">
        <v>8</v>
      </c>
      <c r="B109" t="s">
        <v>9</v>
      </c>
      <c r="C109" t="str">
        <f t="shared" si="3"/>
        <v>Contractual: Contractual services</v>
      </c>
      <c r="F109" t="s">
        <v>24</v>
      </c>
    </row>
    <row r="110" spans="1:6">
      <c r="A110" t="s">
        <v>8</v>
      </c>
      <c r="B110" t="s">
        <v>10</v>
      </c>
      <c r="C110" t="str">
        <f t="shared" si="3"/>
        <v>Contractual: Sub-recipient</v>
      </c>
      <c r="F110" t="s">
        <v>25</v>
      </c>
    </row>
    <row r="111" spans="1:6">
      <c r="A111" t="s">
        <v>11</v>
      </c>
      <c r="F111" t="s">
        <v>26</v>
      </c>
    </row>
    <row r="112" spans="1:6">
      <c r="A112" t="s">
        <v>11</v>
      </c>
      <c r="B112" t="s">
        <v>11</v>
      </c>
      <c r="C112" t="str">
        <f t="shared" si="3"/>
        <v>Construction: Construction</v>
      </c>
      <c r="F112" t="s">
        <v>27</v>
      </c>
    </row>
    <row r="113" spans="1:6">
      <c r="A113" t="s">
        <v>12</v>
      </c>
      <c r="F113" t="s">
        <v>28</v>
      </c>
    </row>
    <row r="114" spans="1:6">
      <c r="A114" t="s">
        <v>12</v>
      </c>
      <c r="B114" t="s">
        <v>13</v>
      </c>
      <c r="C114" t="str">
        <f t="shared" si="3"/>
        <v>Other: Continuous charges</v>
      </c>
      <c r="F114" t="s">
        <v>29</v>
      </c>
    </row>
    <row r="115" spans="1:6">
      <c r="A115" t="s">
        <v>12</v>
      </c>
      <c r="B115" t="s">
        <v>14</v>
      </c>
      <c r="C115" t="str">
        <f t="shared" si="3"/>
        <v>Other: Professional services</v>
      </c>
    </row>
    <row r="116" spans="1:6">
      <c r="A116" t="s">
        <v>12</v>
      </c>
      <c r="B116" t="s">
        <v>84</v>
      </c>
      <c r="C116" t="str">
        <f t="shared" si="3"/>
        <v>Other: Support for beneficiaries</v>
      </c>
    </row>
    <row r="117" spans="1:6">
      <c r="A117" t="s">
        <v>12</v>
      </c>
      <c r="B117" t="s">
        <v>12</v>
      </c>
      <c r="C117" t="str">
        <f t="shared" si="3"/>
        <v>Other: Other</v>
      </c>
    </row>
    <row r="118" spans="1:6">
      <c r="A118" t="s">
        <v>15</v>
      </c>
    </row>
    <row r="119" spans="1:6">
      <c r="A119" t="s">
        <v>15</v>
      </c>
      <c r="B119" t="s">
        <v>15</v>
      </c>
      <c r="C119" t="str">
        <f t="shared" si="3"/>
        <v>Indirect charges: Indirect charges</v>
      </c>
    </row>
  </sheetData>
  <sheetProtection algorithmName="SHA-512" hashValue="tErDSxL5EbbH8S4juDaS1zUI+gkLRnDE1vzBM4xTVujvb6Z2s9gxkwHw2GkgO7zby4CdcHRjeh6aqOZrkEi47Q==" saltValue="0q4bpShqjkGQQO7MbL+Jjw==" spinCount="100000" sheet="1" scenarios="1" selectLockedCells="1" selectUnlockedCells="1"/>
  <pageMargins left="0.7" right="0.7" top="0.75" bottom="0.75" header="0.3" footer="0.3"/>
  <pageSetup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2F78D4C878D1428C993E19EF1F7C8D" ma:contentTypeVersion="9" ma:contentTypeDescription="Create a new document." ma:contentTypeScope="" ma:versionID="6db9b2b0832cca2e56dcdbaa26566991">
  <xsd:schema xmlns:xsd="http://www.w3.org/2001/XMLSchema" xmlns:xs="http://www.w3.org/2001/XMLSchema" xmlns:p="http://schemas.microsoft.com/office/2006/metadata/properties" xmlns:ns3="0558be83-fdff-44d1-b7f9-c546231df582" targetNamespace="http://schemas.microsoft.com/office/2006/metadata/properties" ma:root="true" ma:fieldsID="f30db9824a370d410d198919e874d84a" ns3:_="">
    <xsd:import namespace="0558be83-fdff-44d1-b7f9-c546231df58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8be83-fdff-44d1-b7f9-c546231df5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90498-846B-4483-AE8D-4E62F52F3396}">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0558be83-fdff-44d1-b7f9-c546231df582"/>
    <ds:schemaRef ds:uri="http://schemas.microsoft.com/office/2006/metadata/properties"/>
  </ds:schemaRefs>
</ds:datastoreItem>
</file>

<file path=customXml/itemProps2.xml><?xml version="1.0" encoding="utf-8"?>
<ds:datastoreItem xmlns:ds="http://schemas.openxmlformats.org/officeDocument/2006/customXml" ds:itemID="{A1D8EE34-1A7A-4EC9-86CA-D95E3659966D}">
  <ds:schemaRefs>
    <ds:schemaRef ds:uri="http://schemas.microsoft.com/sharepoint/v3/contenttype/forms"/>
  </ds:schemaRefs>
</ds:datastoreItem>
</file>

<file path=customXml/itemProps3.xml><?xml version="1.0" encoding="utf-8"?>
<ds:datastoreItem xmlns:ds="http://schemas.openxmlformats.org/officeDocument/2006/customXml" ds:itemID="{B6A0A351-B44E-4B5A-B35F-2B8DDE5ED9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8be83-fdff-44d1-b7f9-c546231df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Metadata and Error Checks</vt:lpstr>
      <vt:lpstr>Budget Template</vt:lpstr>
      <vt:lpstr>config</vt:lpstr>
      <vt:lpstr>Lists</vt:lpstr>
      <vt:lpstr>C_T__HIV_Clinical_Services__SD</vt:lpstr>
      <vt:lpstr>COP20_beneficiaries</vt:lpstr>
      <vt:lpstr>COP20_funding_agencies</vt:lpstr>
      <vt:lpstr>COP20_non_pm_program_areas</vt:lpstr>
      <vt:lpstr>COP20_OU_list</vt:lpstr>
    </vt:vector>
  </TitlesOfParts>
  <Company>U S Department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BlatzduRivageJK</dc:creator>
  <cp:keywords/>
  <cp:lastModifiedBy>Nicole Carolin</cp:lastModifiedBy>
  <cp:lastPrinted>2018-08-03T21:18:07Z</cp:lastPrinted>
  <dcterms:created xsi:type="dcterms:W3CDTF">2018-05-31T16:30:33Z</dcterms:created>
  <dcterms:modified xsi:type="dcterms:W3CDTF">2020-05-26T15:27:00Z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0x010100232F78D4C878D1428C993E19EF1F7C8D</vt:lpwstr>
  </property>
  <property fmtid="{D5CDD505-2E9C-101B-9397-08002B2CF9AE}" pid="3" name="TaxKeyword">
    <vt:lpwstr/>
  </property>
</Properties>
</file>